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330"/>
  </bookViews>
  <sheets>
    <sheet name="Borçlanma ve Diğer Araç İhracı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P7" i="1"/>
  <c r="L8" i="1"/>
  <c r="L9" i="1"/>
  <c r="L10" i="1"/>
  <c r="P11" i="1"/>
  <c r="L12" i="1"/>
  <c r="L13" i="1"/>
  <c r="L14" i="1"/>
  <c r="L15" i="1"/>
  <c r="L16" i="1"/>
  <c r="L17" i="1"/>
  <c r="P18" i="1"/>
  <c r="L19" i="1"/>
  <c r="P20" i="1"/>
  <c r="L21" i="1"/>
  <c r="L22" i="1"/>
  <c r="L23" i="1"/>
  <c r="P24" i="1"/>
  <c r="L25" i="1"/>
  <c r="L26" i="1"/>
  <c r="L27" i="1"/>
  <c r="L28" i="1"/>
  <c r="L29" i="1"/>
  <c r="L30" i="1"/>
  <c r="L31" i="1"/>
  <c r="L32" i="1"/>
  <c r="L33" i="1"/>
  <c r="L34" i="1"/>
  <c r="L35" i="1"/>
  <c r="L36" i="1"/>
  <c r="P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P53" i="1"/>
  <c r="L54" i="1"/>
  <c r="P55" i="1"/>
  <c r="P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P70" i="1"/>
  <c r="L71" i="1"/>
  <c r="L72" i="1"/>
  <c r="L73" i="1"/>
  <c r="L74" i="1"/>
  <c r="L75" i="1"/>
  <c r="L76" i="1"/>
  <c r="L77" i="1"/>
  <c r="P78" i="1"/>
  <c r="L79" i="1"/>
  <c r="L80" i="1"/>
  <c r="L81" i="1"/>
  <c r="L82" i="1"/>
  <c r="P83" i="1"/>
  <c r="L84" i="1"/>
  <c r="L85" i="1"/>
  <c r="P86" i="1"/>
  <c r="L87" i="1"/>
  <c r="L88" i="1"/>
  <c r="P89" i="1"/>
  <c r="L90" i="1"/>
  <c r="L91" i="1"/>
  <c r="L92" i="1"/>
  <c r="L93" i="1"/>
  <c r="L94" i="1"/>
  <c r="L95" i="1"/>
  <c r="L96" i="1"/>
  <c r="L97" i="1"/>
  <c r="L98" i="1"/>
  <c r="L99" i="1"/>
  <c r="L100" i="1"/>
  <c r="P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P115" i="1"/>
  <c r="L116" i="1"/>
  <c r="L117" i="1"/>
  <c r="L118" i="1"/>
  <c r="P119" i="1"/>
  <c r="L120" i="1"/>
  <c r="L121" i="1"/>
  <c r="L122" i="1"/>
  <c r="L123" i="1"/>
  <c r="L124" i="1"/>
  <c r="L125" i="1"/>
  <c r="L126" i="1"/>
  <c r="L127" i="1"/>
  <c r="P128" i="1"/>
  <c r="L129" i="1"/>
  <c r="L130" i="1"/>
  <c r="L131" i="1"/>
  <c r="L132" i="1"/>
  <c r="L133" i="1"/>
  <c r="L134" i="1"/>
  <c r="P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P154" i="1"/>
  <c r="P155" i="1"/>
  <c r="L156" i="1"/>
  <c r="L157" i="1"/>
  <c r="L158" i="1"/>
  <c r="L159" i="1"/>
  <c r="P160" i="1"/>
  <c r="J161" i="1"/>
  <c r="L161" i="1"/>
  <c r="J162" i="1"/>
  <c r="L162" i="1"/>
  <c r="J163" i="1"/>
  <c r="L163" i="1"/>
  <c r="J164" i="1"/>
  <c r="L164" i="1"/>
  <c r="P165" i="1"/>
  <c r="J166" i="1"/>
  <c r="L166" i="1"/>
  <c r="J167" i="1"/>
  <c r="L167" i="1"/>
  <c r="J168" i="1"/>
  <c r="L168" i="1"/>
  <c r="J169" i="1"/>
  <c r="L169" i="1"/>
  <c r="J170" i="1"/>
  <c r="L170" i="1"/>
  <c r="J171" i="1"/>
  <c r="L171" i="1"/>
  <c r="J172" i="1"/>
  <c r="L172" i="1"/>
  <c r="P173" i="1"/>
  <c r="P174" i="1"/>
  <c r="J175" i="1"/>
  <c r="L175" i="1"/>
  <c r="J176" i="1"/>
  <c r="L176" i="1"/>
  <c r="J177" i="1"/>
  <c r="L177" i="1"/>
  <c r="J178" i="1"/>
  <c r="L178" i="1"/>
  <c r="J179" i="1"/>
  <c r="L179" i="1"/>
  <c r="J180" i="1"/>
  <c r="L180" i="1"/>
  <c r="P181" i="1"/>
  <c r="P182" i="1"/>
  <c r="P183" i="1"/>
  <c r="J184" i="1"/>
  <c r="L184" i="1"/>
  <c r="J185" i="1"/>
  <c r="L185" i="1"/>
  <c r="P186" i="1"/>
  <c r="J187" i="1"/>
  <c r="L187" i="1"/>
  <c r="J188" i="1"/>
  <c r="L188" i="1"/>
  <c r="J189" i="1"/>
  <c r="L189" i="1"/>
  <c r="J190" i="1"/>
  <c r="L190" i="1"/>
  <c r="P191" i="1"/>
  <c r="J192" i="1"/>
  <c r="L192" i="1"/>
  <c r="J193" i="1"/>
  <c r="L193" i="1"/>
  <c r="J194" i="1"/>
  <c r="L194" i="1"/>
  <c r="J195" i="1"/>
  <c r="L195" i="1"/>
  <c r="J196" i="1"/>
  <c r="L196" i="1"/>
  <c r="J197" i="1"/>
  <c r="L197" i="1"/>
  <c r="J198" i="1"/>
  <c r="L198" i="1"/>
  <c r="J199" i="1"/>
  <c r="L199" i="1"/>
  <c r="J200" i="1"/>
  <c r="L200" i="1"/>
  <c r="J201" i="1"/>
  <c r="L201" i="1"/>
  <c r="J202" i="1"/>
  <c r="L202" i="1"/>
  <c r="J203" i="1"/>
  <c r="L203" i="1"/>
  <c r="J204" i="1"/>
  <c r="L204" i="1"/>
  <c r="J205" i="1"/>
  <c r="L205" i="1"/>
  <c r="J206" i="1"/>
  <c r="L206" i="1"/>
  <c r="J207" i="1"/>
  <c r="L207" i="1"/>
  <c r="J208" i="1"/>
  <c r="L208" i="1"/>
  <c r="P209" i="1"/>
  <c r="J210" i="1"/>
  <c r="L210" i="1"/>
  <c r="J211" i="1"/>
  <c r="L211" i="1"/>
  <c r="J212" i="1"/>
  <c r="L212" i="1"/>
  <c r="J213" i="1"/>
  <c r="L213" i="1"/>
  <c r="J214" i="1"/>
  <c r="L214" i="1"/>
  <c r="J215" i="1"/>
  <c r="L215" i="1"/>
  <c r="J216" i="1"/>
  <c r="L216" i="1"/>
  <c r="J217" i="1"/>
  <c r="L217" i="1"/>
  <c r="J218" i="1"/>
  <c r="L218" i="1"/>
  <c r="J219" i="1"/>
  <c r="L219" i="1"/>
  <c r="J220" i="1"/>
  <c r="L220" i="1"/>
  <c r="J221" i="1"/>
  <c r="L221" i="1"/>
  <c r="J222" i="1"/>
  <c r="L222" i="1"/>
  <c r="J223" i="1"/>
  <c r="L223" i="1"/>
  <c r="J224" i="1"/>
  <c r="L224" i="1"/>
  <c r="J225" i="1"/>
  <c r="L225" i="1"/>
  <c r="P226" i="1"/>
  <c r="J227" i="1"/>
  <c r="L227" i="1"/>
  <c r="J228" i="1"/>
  <c r="L228" i="1"/>
  <c r="J229" i="1"/>
  <c r="L229" i="1"/>
  <c r="J230" i="1"/>
  <c r="L230" i="1"/>
  <c r="J231" i="1"/>
  <c r="L231" i="1"/>
  <c r="J232" i="1"/>
  <c r="L232" i="1"/>
  <c r="J233" i="1"/>
  <c r="L233" i="1"/>
  <c r="J234" i="1"/>
  <c r="L234" i="1"/>
  <c r="J235" i="1"/>
  <c r="L235" i="1"/>
  <c r="J236" i="1"/>
  <c r="L236" i="1"/>
  <c r="J237" i="1"/>
  <c r="L237" i="1"/>
  <c r="P238" i="1"/>
  <c r="J239" i="1"/>
  <c r="L239" i="1"/>
  <c r="P240" i="1"/>
  <c r="J241" i="1"/>
  <c r="L241" i="1"/>
  <c r="J242" i="1"/>
  <c r="L242" i="1"/>
  <c r="J243" i="1"/>
  <c r="L243" i="1"/>
  <c r="J244" i="1"/>
  <c r="L244" i="1"/>
</calcChain>
</file>

<file path=xl/sharedStrings.xml><?xml version="1.0" encoding="utf-8"?>
<sst xmlns="http://schemas.openxmlformats.org/spreadsheetml/2006/main" count="1450" uniqueCount="247">
  <si>
    <t>Total  Yurtdışı Satışı Gerçekleşen Nominal Tutar (TL)**</t>
  </si>
  <si>
    <t>Total  Yurtdışı Satışa Hazır Nominal Tutar</t>
  </si>
  <si>
    <t>Total  Yurtdışı Tertip İhraç Belgesi Verilen Nominal Tutar</t>
  </si>
  <si>
    <t>Total  Yurtdışı İhraç Limiti Nominal Tutar</t>
  </si>
  <si>
    <t>Reel Sektör  Yurtdışı Satışı Gerçekleşen Nominal Tutar (TL)**</t>
  </si>
  <si>
    <t>Reel Sektör  Yurtdışı Satışa Hazır Nominal Tutar</t>
  </si>
  <si>
    <t>Reel Sektör  Yurtdışı Tertip İhraç Belgesi Verilen Nominal Tutar</t>
  </si>
  <si>
    <t>Reel Sektör  Yurtdışı İhraç Limiti Nominal Tutar</t>
  </si>
  <si>
    <t xml:space="preserve"> Yurtdışı Satışı Gerçekleşen Nominal Tutar (TL)**</t>
  </si>
  <si>
    <t xml:space="preserve"> Yurtdışı Satışa Hazır Nominal Tutar</t>
  </si>
  <si>
    <t xml:space="preserve"> Yurtdışı Tertip İhraç Belgesi Verilen Nominal Tutar</t>
  </si>
  <si>
    <t xml:space="preserve"> Yurtdışı İhraç Limiti Nominal Tutar</t>
  </si>
  <si>
    <t>Borçlanma Aracı</t>
  </si>
  <si>
    <t>Reel Sektör</t>
  </si>
  <si>
    <t>Kamu Kurumu  Yurtdışı Satışı Gerçekleşen Nominal Tutar (TL)**</t>
  </si>
  <si>
    <t>Kamu Kurumu  Yurtdışı Satışa Hazır Nominal Tutar</t>
  </si>
  <si>
    <t>Kamu Kurumu  Yurtdışı Tertip İhraç Belgesi Verilen Nominal Tutar</t>
  </si>
  <si>
    <t>Kamu Kurumu  Yurtdışı İhraç Limiti Nominal Tutar</t>
  </si>
  <si>
    <t>Gayrimenkul Sertifikası</t>
  </si>
  <si>
    <t>Kamu Kurumu</t>
  </si>
  <si>
    <t>Fonlar  Yurtdışı Satışı Gerçekleşen Nominal Tutar (TL)**</t>
  </si>
  <si>
    <t>Fonlar  Yurtdışı Satışa Hazır Nominal Tutar</t>
  </si>
  <si>
    <t>Fonlar  Yurtdışı Tertip İhraç Belgesi Verilen Nominal Tutar</t>
  </si>
  <si>
    <t>Fonlar  Yurtdışı İhraç Limiti Nominal Tutar</t>
  </si>
  <si>
    <t>VDMK</t>
  </si>
  <si>
    <t>Fonlar</t>
  </si>
  <si>
    <t>Finansal Kurum  Yurtdışı Satışı Gerçekleşen Nominal Tutar (TL)**</t>
  </si>
  <si>
    <t>Finansal Kurum  Yurtdışı Satışa Hazır Nominal Tutar</t>
  </si>
  <si>
    <t>Finansal Kurum  Yurtdışı Tertip İhraç Belgesi Verilen Nominal Tutar</t>
  </si>
  <si>
    <t>Finansal Kurum  Yurtdışı İhraç Limiti Nominal Tutar</t>
  </si>
  <si>
    <t>Varant</t>
  </si>
  <si>
    <t>Kira Sertifikası</t>
  </si>
  <si>
    <t>Finansal Kurum</t>
  </si>
  <si>
    <t>Banka  Yurtdışı Satışı Gerçekleşen Nominal Tutar (TL)**</t>
  </si>
  <si>
    <t>Banka  Yurtdışı Satışa Hazır Nominal Tutar</t>
  </si>
  <si>
    <t>Banka  Yurtdışı Tertip İhraç Belgesi Verilen Nominal Tutar</t>
  </si>
  <si>
    <t>Banka  Yurtdışı İhraç Limiti Nominal Tutar</t>
  </si>
  <si>
    <t>VTMK</t>
  </si>
  <si>
    <t>İTMK</t>
  </si>
  <si>
    <t>Banka</t>
  </si>
  <si>
    <t>-</t>
  </si>
  <si>
    <t>Türk Lirası</t>
  </si>
  <si>
    <t>Avro</t>
  </si>
  <si>
    <t>ABD Doları</t>
  </si>
  <si>
    <t>YURT DIŞI</t>
  </si>
  <si>
    <t>Column Labels</t>
  </si>
  <si>
    <t>Toplam Yurtiçi Satışa Hazır Nominal Tutar (TL)</t>
  </si>
  <si>
    <t>Toplam Yurtiçi Satışı Gerçekleşen Nominal Tutar (TL)</t>
  </si>
  <si>
    <t>Toplam Yurtiçi İhraç Limiti Nominal Tutar (TL)</t>
  </si>
  <si>
    <t>YURT İÇİ</t>
  </si>
  <si>
    <t>*** Şartlı onay verilmiş olup, 31.12.2017 tarihi itibarıyla şart yerine getirilmemiştir.</t>
  </si>
  <si>
    <t>** 29.12.2017 tarihindeki TCMB Döviz Satış Kuru kullanılmıştır.</t>
  </si>
  <si>
    <t>* Kurul karar tarihindeki TCMB Döviz Satış Kuru kullanılmıştır.</t>
  </si>
  <si>
    <t>Başer Faktoring A.Ş.</t>
  </si>
  <si>
    <t>Türkiye Garanti Bankası A.Ş.</t>
  </si>
  <si>
    <t>Akdeniz Faktoring A.Ş.</t>
  </si>
  <si>
    <t>Set Varlık Kiralama A.Ş.</t>
  </si>
  <si>
    <t>Turknet İletişim Hizmetleri A.Ş.</t>
  </si>
  <si>
    <t>Yapı Kredi Yatırım Menkul Değerler A.Ş.</t>
  </si>
  <si>
    <t>Arena Faktoring A.Ş.</t>
  </si>
  <si>
    <t>Volkswagen Doğuş Finansman A.Ş.</t>
  </si>
  <si>
    <t>Mega Varlık Yönetim A.Ş.</t>
  </si>
  <si>
    <t>Selah Makine ve Gemicilik Endüstri Ticaret A.Ş.</t>
  </si>
  <si>
    <t>İnanlar İnşaat A.Ş.</t>
  </si>
  <si>
    <t>Kredi Finans Faktoring Hizmetleri A.Ş.</t>
  </si>
  <si>
    <t>Doğuş Holding A.Ş.</t>
  </si>
  <si>
    <t>Creditwest Faktoring A.Ş.</t>
  </si>
  <si>
    <t>Ak Faktoring A.Ş.</t>
  </si>
  <si>
    <t>Final Varlık Yönetim A.Ş.</t>
  </si>
  <si>
    <t>Metal Yapı Konut A.Ş.</t>
  </si>
  <si>
    <t>Tahsisli/Nitelikli Yatırımcı</t>
  </si>
  <si>
    <t>Varyap Varlıbaşlar Yapı Sanayi Turizm Yatırımları Ticaret ve Elektrik Üretim A.Ş. ***</t>
  </si>
  <si>
    <t>Nitelikli Yatırımcı</t>
  </si>
  <si>
    <t>Ünlü Menkul Değerler A.Ş.</t>
  </si>
  <si>
    <t>Bereket Varlık Kiralama A.Ş.</t>
  </si>
  <si>
    <t>Halka Arz/Tahsisli/Nitelikli Yatırımcı</t>
  </si>
  <si>
    <t>KT Kira Sertifikaları Varlık Kiralama A.Ş.</t>
  </si>
  <si>
    <t>Ak Finansal Kiralama A.Ş.</t>
  </si>
  <si>
    <t>Yurt Dışı</t>
  </si>
  <si>
    <t>Petkim Petrokimya Holding A.Ş.</t>
  </si>
  <si>
    <t>Akfen Gayrimenkul Yatırım Ortaklığı A.Ş.</t>
  </si>
  <si>
    <t>İş Yatırım Menkul Değerler A.Ş</t>
  </si>
  <si>
    <t>Kapital Faktoring A.Ş.</t>
  </si>
  <si>
    <t>Tacirler Yatırım Menkul Değerler A.Ş.</t>
  </si>
  <si>
    <t>Türk Ekonomi Bankası A.Ş.</t>
  </si>
  <si>
    <t>Atılım Faktoring A.Ş.</t>
  </si>
  <si>
    <t>Halka Arz</t>
  </si>
  <si>
    <t>Deutsche Bank AG (Londra Şubesi)</t>
  </si>
  <si>
    <t>Aktif Yatırım Bankası A.Ş. (9) No’lu Varlık Finansmanı Fonu</t>
  </si>
  <si>
    <t>Halk Varlık Kiralama A.Ş.</t>
  </si>
  <si>
    <t>Aktif Yatırım Bankası A.Ş. (8) No’lu Varlık Finansmanı Fonu</t>
  </si>
  <si>
    <t>Finans Faktoring A.Ş.</t>
  </si>
  <si>
    <t>Şekerbank T.A.Ş.</t>
  </si>
  <si>
    <t>Türkiye Sınai Kalkınma Bankası A.Ş.</t>
  </si>
  <si>
    <t>Aktif Bank Sukuk Varlık Kiralama A.Ş.</t>
  </si>
  <si>
    <t>Nurol Yatırım Bankası A.Ş.</t>
  </si>
  <si>
    <t>Orfin Finansman A.Ş.</t>
  </si>
  <si>
    <t>Bolu Çimento Sanayii A.Ş.</t>
  </si>
  <si>
    <t>Şeker Finansal Kiralama A.Ş.</t>
  </si>
  <si>
    <t>Yapı ve Kredi Bankası A.Ş.</t>
  </si>
  <si>
    <t>Aygaz A.Ş.</t>
  </si>
  <si>
    <t>İş Finansal Kiralama A.Ş.</t>
  </si>
  <si>
    <t>Ekspo Faktoring A.Ş.</t>
  </si>
  <si>
    <t>Ak Yatırım Menkul Değerler A.Ş.</t>
  </si>
  <si>
    <t>TF Varlık Kiralama A.Ş.</t>
  </si>
  <si>
    <t>Yapı Kredi Faktoring A.Ş.</t>
  </si>
  <si>
    <t>Destek Varlık Yönetim A.Ş.</t>
  </si>
  <si>
    <t>YDA İnşaat Sanayi ve Ticaret A.Ş.</t>
  </si>
  <si>
    <t>Akbank T.A.Ş.</t>
  </si>
  <si>
    <t>Çelik Motor Ticaret A.Ş</t>
  </si>
  <si>
    <t>Koç Finansman A.Ş.</t>
  </si>
  <si>
    <t>Adana Çimento Sanayii T.A.Ş.</t>
  </si>
  <si>
    <t>Sümer Faktoring A.Ş.</t>
  </si>
  <si>
    <t>Finansbank A.Ş.</t>
  </si>
  <si>
    <t>Zorlu Osmangazi Enerji Sanayi ve Ticaret A.Ş.</t>
  </si>
  <si>
    <t>İş Faktoring A.Ş.</t>
  </si>
  <si>
    <t>Finans Finansal Kiralama A.Ş.</t>
  </si>
  <si>
    <t>Atılım Faktoring A.Ş</t>
  </si>
  <si>
    <t>Otokoç Otomotiv Ticaret ve Sanayi A.Ş.</t>
  </si>
  <si>
    <t>Vakıf Faktoring A.Ş.</t>
  </si>
  <si>
    <t>Opet Petrolcülük A.Ş.</t>
  </si>
  <si>
    <t>Analiz Faktoring A.Ş.</t>
  </si>
  <si>
    <t>Oyak Yatırım Menkul Değerler A.Ş.</t>
  </si>
  <si>
    <t>Lider Faktoring A.Ş.</t>
  </si>
  <si>
    <t>Deniz Finansal Kiralama A.Ş.</t>
  </si>
  <si>
    <t>İş Yatırım Menkul Değerler A.Ş.</t>
  </si>
  <si>
    <t>Başkent Elektrik Dağıtım A.Ş.</t>
  </si>
  <si>
    <t>Çalık Holding A.Ş.</t>
  </si>
  <si>
    <t>Fibabanka A.Ş.</t>
  </si>
  <si>
    <t>Boyner Perakende ve Tekstil Yatırımları A.Ş.</t>
  </si>
  <si>
    <t>Kent Faktoring A.Ş.</t>
  </si>
  <si>
    <t>Halk Yatırım Menkul Değerler A.Ş.</t>
  </si>
  <si>
    <t>Alternatif Finansal Kiralama A.Ş</t>
  </si>
  <si>
    <t>Aktif Yatırım Bankası A.Ş</t>
  </si>
  <si>
    <t>Türkiye İş Bankası A.Ş.</t>
  </si>
  <si>
    <t>Garanti Finansal Kiralama A.Ş.</t>
  </si>
  <si>
    <t>Koç Fiat Kredi Finansman A.Ş.</t>
  </si>
  <si>
    <t>Nurol Yatırım Bankası A.Ş</t>
  </si>
  <si>
    <t>Tam Faktoring A.Ş.</t>
  </si>
  <si>
    <t>Ata Gayrimenkul Yatırım Ortaklığı A.Ş.</t>
  </si>
  <si>
    <t>Türkiye Vakıflar Bankası T.A.O.</t>
  </si>
  <si>
    <t>Nurol Varlık Kiralama A.Ş.</t>
  </si>
  <si>
    <t>Türkiye Halk Bankası A.Ş.</t>
  </si>
  <si>
    <t>Denizbank A.Ş.</t>
  </si>
  <si>
    <t>Net Holding A.Ş.</t>
  </si>
  <si>
    <t>Aksa Enerji Üretim A.Ş.</t>
  </si>
  <si>
    <t>Katılım Varlık Kiralama A.Ş.</t>
  </si>
  <si>
    <t>Limak Çimento Sanayi ve Ticaret A.Ş.</t>
  </si>
  <si>
    <t>Deniz Faktoring A.Ş.</t>
  </si>
  <si>
    <t>Halk Gayrimenkul Yatırım Ortaklığı A.Ş.</t>
  </si>
  <si>
    <t>Zorlu Faktoring A.Ş.</t>
  </si>
  <si>
    <t>Deniz Gayrimenkul Yatırım Ortaklığı A.Ş.</t>
  </si>
  <si>
    <t>Katmerciler Araç Üstü Ekipman Sanayi ve Ticaret A.Ş.</t>
  </si>
  <si>
    <t>Alternatifbank A.Ş.</t>
  </si>
  <si>
    <t>Garanti Filo Yönetimi Hizmetleri A.Ş.</t>
  </si>
  <si>
    <t>Coca Cola İçecek A.Ş.</t>
  </si>
  <si>
    <t>Eko Faktoring A.Ş.</t>
  </si>
  <si>
    <t>Karsan Otomotiv Sanayii ve Ticaret A.Ş.</t>
  </si>
  <si>
    <t>Aktif Yatırım Bankası A.Ş. (2) No'lu Turkcell Varlık Finansmanı Fonu</t>
  </si>
  <si>
    <t>Aktif Yatırım Bankası A.Ş.</t>
  </si>
  <si>
    <t>Tüpraş Türkiye Petrol Rafinerileri A.Ş.</t>
  </si>
  <si>
    <t>Umur Basım Sanayi ve Ticaret A.Ş.</t>
  </si>
  <si>
    <t>ALJ Finansman A.Ş.</t>
  </si>
  <si>
    <t>LDR Turizm A.Ş.</t>
  </si>
  <si>
    <t>Çelik Motor Ticaret A.Ş.</t>
  </si>
  <si>
    <t>Garanti Faktoring A.Ş.</t>
  </si>
  <si>
    <t>Burgan Bank A.Ş.</t>
  </si>
  <si>
    <t>Çağdaş Faktoring A.Ş.</t>
  </si>
  <si>
    <t>Şeker Faktoring A.Ş.</t>
  </si>
  <si>
    <t>Enerjisa Enerji A.Ş.</t>
  </si>
  <si>
    <t>Odea Bank A.Ş.</t>
  </si>
  <si>
    <t>Çelikler Taahhüt İnşaat ve Sanayi A.Ş.</t>
  </si>
  <si>
    <t>Tiryaki Agro Gıda Sanayi ve Ticaret A.Ş.</t>
  </si>
  <si>
    <t>Palgaz Doğalgaz Dağıtım Sanayi ve Ticaret A.Ş.</t>
  </si>
  <si>
    <t>Halk Finansal Kiralama A.Ş.</t>
  </si>
  <si>
    <t>Rönesans Holding A.Ş.</t>
  </si>
  <si>
    <t>Optima Faktoring A.Ş.</t>
  </si>
  <si>
    <t>İş Gayrimenkul Yatırım Ortaklığı A.Ş.</t>
  </si>
  <si>
    <t>Sardes Faktoring A.Ş.</t>
  </si>
  <si>
    <t>Doruk Faktoring A.Ş. (Eski Ticaret Unvanı: Doğan Faktoring A.Ş.)</t>
  </si>
  <si>
    <t>Gedik Yatırım Holding A.Ş.</t>
  </si>
  <si>
    <t>Tera Yatırım Menkul Değerler A.Ş.</t>
  </si>
  <si>
    <t>Aktif Yatırım Bankası A.Ş. (5) No’lu Emek Varlık Finansmanı Fonu</t>
  </si>
  <si>
    <t>Tahsisli</t>
  </si>
  <si>
    <t>SGT Sanayi ve Ticari Ürünler Dış Ticaret A.Ş.</t>
  </si>
  <si>
    <t>Huzur Faktoring A.Ş.</t>
  </si>
  <si>
    <t>Pasha Yatırım Bankası A.Ş.</t>
  </si>
  <si>
    <t>Hayat Varlık Yönetim A.Ş.</t>
  </si>
  <si>
    <t>Destek Faktoring A.Ş.</t>
  </si>
  <si>
    <t>MNG Faktoring A.Ş.</t>
  </si>
  <si>
    <t>Özderici Gayrimenkul Yatırım Ortaklığı A.Ş.</t>
  </si>
  <si>
    <t>ING Bank A.Ş.</t>
  </si>
  <si>
    <t>Ziraat Katılım Varlık Kiralama A.Ş.</t>
  </si>
  <si>
    <t>Ereğli Tekstil Turizm Ticaret ve Sanayi A.Ş.</t>
  </si>
  <si>
    <t>Turkish Bank A.Ş.</t>
  </si>
  <si>
    <t>Halka Arz/Nitelikli Yatırımcı</t>
  </si>
  <si>
    <t>Gedik Yatırım Menkul Değerler A.Ş.</t>
  </si>
  <si>
    <t>Yapı Kredi Finansal Kiralama A.O.</t>
  </si>
  <si>
    <t>Bossa Ticaret ve Sanayi İşletmeleri T.A.Ş.</t>
  </si>
  <si>
    <t>Koton Mağazacılık Tekstil Sanayi ve Ticaret A.Ş.</t>
  </si>
  <si>
    <t>KT Sukuk Varlık Kiralama A.Ş.</t>
  </si>
  <si>
    <t>Vakıf Varlık Kiralama A.Ş.</t>
  </si>
  <si>
    <t>Söktaş Tekstil Sanayi ve Ticaret A.Ş.</t>
  </si>
  <si>
    <t xml:space="preserve">Tahsisli </t>
  </si>
  <si>
    <t>Bien Yapı Ürünleri Sanayi Turizm ve Ticaret A.Ş.</t>
  </si>
  <si>
    <t>Koçtaş Yapı Marketleri Ticaret A.Ş.</t>
  </si>
  <si>
    <t>Mercedes-Benz Finansman Türk A.Ş.</t>
  </si>
  <si>
    <t>Vera Varlık Yönetim A.Ş.</t>
  </si>
  <si>
    <t>Palmet Enerji A.Ş</t>
  </si>
  <si>
    <t>Devir Faktoring A.Ş.</t>
  </si>
  <si>
    <t>Global Yatırım Holding A.Ş.</t>
  </si>
  <si>
    <t>TEB Finansman A.Ş.</t>
  </si>
  <si>
    <t>Aktif Yatırım Bankası A.Ş. Turkcell Varlık Finansmanı Fonu</t>
  </si>
  <si>
    <t>Toplu Konut İdaresi Başkanlığı</t>
  </si>
  <si>
    <t>Bankpozitif Kredi ve Kalkınma Bankası A.Ş.</t>
  </si>
  <si>
    <t>Yeditepe Faktoring A.Ş.</t>
  </si>
  <si>
    <t>Timur Gayrimenkul Geliştirme Yapı ve Yatırım A.Ş.</t>
  </si>
  <si>
    <t>MLP Sağlık Hizmetleri A.Ş.</t>
  </si>
  <si>
    <t>Vakıf Finansal Kiralama A.Ş</t>
  </si>
  <si>
    <t>Korteks Mensucat Sanayi ve Ticaret A.Ş.</t>
  </si>
  <si>
    <t>T.C. Ziraat Bankası A.Ş</t>
  </si>
  <si>
    <t>Ulusal Faktoring A.Ş.</t>
  </si>
  <si>
    <t>İş Finansal Kiralama A.Ş</t>
  </si>
  <si>
    <t>Zorlu Enerji Elektrik Üretim A.Ş.</t>
  </si>
  <si>
    <t>Ziraat Finansal Kiralama A.Ş.</t>
  </si>
  <si>
    <t>IC İçtaş Enerji Yatırım Holding A.Ş.</t>
  </si>
  <si>
    <t>T.C. Ziraat Bankası A.Ş.</t>
  </si>
  <si>
    <t>Şeker Yatırım Menkul Değerler A.Ş.</t>
  </si>
  <si>
    <t>Güven Varlık Yönetimi A.Ş.</t>
  </si>
  <si>
    <t>Yurtdışı Satışı Gerçekleşen Nominal Tutar (TL)**</t>
  </si>
  <si>
    <t>Yurtdışı Satışa Hazır Nominal Tutar</t>
  </si>
  <si>
    <t>Yurtdışı Tertip İhraç Belgesi Verilen Nominal Tutar</t>
  </si>
  <si>
    <t>Yurtdışı İhraç Limiti Para Birimi</t>
  </si>
  <si>
    <t>Yurtdışı İhraç Limiti Nominal Tutar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</si>
  <si>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</si>
  <si>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</si>
  <si>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</si>
  <si>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</si>
  <si>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</si>
  <si>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</si>
  <si>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</si>
  <si>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</si>
  <si>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Sermaye Piyasası Aracının Türü</t>
  </si>
  <si>
    <t>Grubu</t>
  </si>
  <si>
    <t>Şirket Adı</t>
  </si>
  <si>
    <t>Sıra</t>
  </si>
  <si>
    <t>2017 YILI İZAHNAME/İHRAÇ BELGESİ ONAYLANAN BORÇLANMA VE DİĞER SERMAYE PİYASASI ARAÇLARI ÖZET DURUM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</si>
</sst>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#,##0.00;[Red]#,##0.00"/>
    <numFmt numFmtId="166" formatCode="d/mm/yyyy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u val="double"/>
      <sz val="22"/>
      <color theme="4" tint="-0.249977111117893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 applyAlignme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pivotButton="1" applyAlignment="1">
      <alignment horizontal="center"/>
    </xf>
    <xf numFmtId="0" fontId="0" fillId="0" borderId="0" xfId="0" pivotButton="1"/>
    <xf numFmtId="4" fontId="0" fillId="0" borderId="0" xfId="0" applyNumberFormat="1"/>
    <xf numFmtId="0" fontId="0" fillId="2" borderId="1" xfId="0" applyFont="1" applyFill="1" applyBorder="1" applyAlignment="1">
      <alignment horizontal="left" wrapText="1"/>
    </xf>
    <xf numFmtId="0" fontId="0" fillId="2" borderId="0" xfId="0" applyFill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0" fillId="3" borderId="0" xfId="0" applyFill="1"/>
    <xf numFmtId="4" fontId="0" fillId="0" borderId="1" xfId="0" applyNumberFormat="1" applyFont="1" applyFill="1" applyBorder="1" applyAlignment="1">
      <alignment horizontal="left" wrapText="1"/>
    </xf>
    <xf numFmtId="0" fontId="2" fillId="4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68"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alignment horizontal="center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right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4" formatCode="_-* #,##0.00\ _₺_-;\-* #,##0.00\ _₺_-;_-* &quot;-&quot;??\ _₺_-;_-@_-"/>
    </dxf>
    <dxf>
      <alignment horizontal="center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im CAN" refreshedDate="43109.730119097221" createdVersion="5" refreshedVersion="5" minRefreshableVersion="3" recordCount="262">
  <cacheSource type="worksheet">
    <worksheetSource ref="A2:Q264" sheet="Borçlanma ve Diğer Araç İhracı"/>
  </cacheSource>
  <cacheFields count="17">
    <cacheField name="Sıra" numFmtId="0">
      <sharedItems containsSemiMixedTypes="0" containsString="0" containsNumber="1" containsInteger="1" minValue="1" maxValue="262"/>
    </cacheField>
    <cacheField name="Şirket Adı" numFmtId="0">
      <sharedItems/>
    </cacheField>
    <cacheField name="Grubu" numFmtId="0">
      <sharedItems count="5">
        <s v="Finansal Kurum"/>
        <s v="Banka"/>
        <s v="Reel Sektör"/>
        <s v="Kamu Kurumu"/>
        <s v="Fonlar"/>
      </sharedItems>
    </cacheField>
    <cacheField name="Sermaye Piyasası Aracının Türü" numFmtId="0">
      <sharedItems count="7">
        <s v="Borçlanma Aracı"/>
        <s v="Kira Sertifikası"/>
        <s v="Gayrimenkul Sertifikası"/>
        <s v="VDMK"/>
        <s v="İTMK"/>
        <s v="VTMK"/>
        <s v="Varant"/>
      </sharedItems>
    </cacheField>
    <cacheField name="İzahname/İhraç Belgesi_x000a_Başvuru Tarihi" numFmtId="0">
      <sharedItems containsSemiMixedTypes="0" containsNonDate="0" containsDate="1" containsString="0" minDate="2016-01-06T00:00:00" maxDate="2017-12-23T00:00:00"/>
    </cacheField>
    <cacheField name="İşlemden Kaldırma/Olumsuz Sonuçlanma Tarihi" numFmtId="14">
      <sharedItems containsDate="1" containsMixedTypes="1" minDate="2017-01-13T00:00:00" maxDate="2017-12-29T00:00:00"/>
    </cacheField>
    <cacheField name="İzahname/ihraç Belgesi_x000a_Kurul Kararı Tarihi" numFmtId="0">
      <sharedItems containsDate="1" containsMixedTypes="1" minDate="2017-01-06T00:00:00" maxDate="2017-12-30T00:00:00"/>
    </cacheField>
    <cacheField name="Satış Yöntemi_x000a_" numFmtId="0">
      <sharedItems containsBlank="1"/>
    </cacheField>
    <cacheField name="Yurtiçi İhraç Limiti Nominal Tutar (TL)" numFmtId="0">
      <sharedItems containsString="0" containsBlank="1" containsNumber="1" containsInteger="1" minValue="500000" maxValue="20000000000"/>
    </cacheField>
    <cacheField name="Yurtiçi İhraç Limiti Nominal Tutar ABD Doları Karşılığı*" numFmtId="0">
      <sharedItems containsString="0" containsBlank="1" containsNumber="1" minValue="142356.86017709193" maxValue="5472854640.9807358"/>
    </cacheField>
    <cacheField name="Yurtiçi Satışı Gerçekleşen Nominal Tutar (TL)" numFmtId="4">
      <sharedItems containsString="0" containsBlank="1" containsNumber="1" containsInteger="1" minValue="0" maxValue="10315700000"/>
    </cacheField>
    <cacheField name="Yurtiçi Satışa Hazır Nominal Tutar (TL)" numFmtId="4">
      <sharedItems containsString="0" containsBlank="1" containsNumber="1" containsInteger="1" minValue="0" maxValue="17985858759"/>
    </cacheField>
    <cacheField name="Yurtdışı İhraç Limiti Nominal Tutar" numFmtId="0">
      <sharedItems containsString="0" containsBlank="1" containsNumber="1" containsInteger="1" minValue="50000000" maxValue="6000000000"/>
    </cacheField>
    <cacheField name="Yurtdışı İhraç Limiti Para Birimi" numFmtId="0">
      <sharedItems containsBlank="1" count="4">
        <m/>
        <s v="ABD Doları"/>
        <s v="Avro"/>
        <s v="Türk Lirası"/>
      </sharedItems>
    </cacheField>
    <cacheField name="Yurtdışı Tertip İhraç Belgesi Verilen Nominal Tutar" numFmtId="0">
      <sharedItems containsString="0" containsBlank="1" containsNumber="1" minValue="0" maxValue="1891584740"/>
    </cacheField>
    <cacheField name="Yurtdışı Satışa Hazır Nominal Tutar" numFmtId="0">
      <sharedItems containsString="0" containsBlank="1" containsNumber="1" minValue="0" maxValue="6000000000"/>
    </cacheField>
    <cacheField name="Yurtdışı Satışı Gerçekleşen Nominal Tutar (TL)**" numFmtId="4">
      <sharedItems containsString="0" containsBlank="1" containsNumber="1" containsInteger="1" minValue="0" maxValue="714768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n v="1"/>
    <s v="Güven Varlık Yönetimi A.Ş."/>
    <x v="0"/>
    <x v="0"/>
    <d v="2016-12-14T00:00:00"/>
    <s v="-"/>
    <d v="2017-01-06T00:00:00"/>
    <s v="Nitelikli Yatırımcı"/>
    <n v="200000000"/>
    <n v="55250145.03163071"/>
    <n v="194170000"/>
    <n v="5830000"/>
    <m/>
    <x v="0"/>
    <m/>
    <m/>
    <m/>
  </r>
  <r>
    <n v="2"/>
    <s v="Aktif Yatırım Bankası A.Ş."/>
    <x v="1"/>
    <x v="0"/>
    <d v="2016-01-06T00:00:00"/>
    <s v="-"/>
    <d v="2017-01-13T00:00:00"/>
    <s v="Halka Arz"/>
    <n v="200000000"/>
    <n v="52545846.250853866"/>
    <n v="200000000"/>
    <n v="0"/>
    <m/>
    <x v="0"/>
    <m/>
    <m/>
    <m/>
  </r>
  <r>
    <n v="3"/>
    <s v="Halk Yatırım Menkul Değerler A.Ş."/>
    <x v="0"/>
    <x v="0"/>
    <d v="2016-12-29T00:00:00"/>
    <s v="-"/>
    <d v="2017-01-13T00:00:00"/>
    <s v="Nitelikli Yatırımcı"/>
    <n v="300000000"/>
    <n v="78818769.3762808"/>
    <n v="300000000"/>
    <n v="0"/>
    <m/>
    <x v="0"/>
    <m/>
    <m/>
    <m/>
  </r>
  <r>
    <n v="4"/>
    <s v="Sümer Faktoring A.Ş."/>
    <x v="0"/>
    <x v="0"/>
    <d v="2016-11-01T00:00:00"/>
    <s v="-"/>
    <d v="2017-01-26T00:00:00"/>
    <s v="Nitelikli Yatırımcı"/>
    <n v="51000000"/>
    <n v="13277100.905966885"/>
    <n v="51000000"/>
    <n v="0"/>
    <m/>
    <x v="0"/>
    <m/>
    <m/>
    <m/>
  </r>
  <r>
    <n v="5"/>
    <s v="Türkiye Sınai Kalkınma Bankası A.Ş."/>
    <x v="1"/>
    <x v="0"/>
    <d v="2016-11-28T00:00:00"/>
    <s v="-"/>
    <d v="2017-01-26T00:00:00"/>
    <s v="Yurt Dışı"/>
    <m/>
    <m/>
    <m/>
    <m/>
    <n v="500000000"/>
    <x v="1"/>
    <n v="300000000"/>
    <n v="200000000"/>
    <n v="1133610000"/>
  </r>
  <r>
    <n v="6"/>
    <s v="Şeker Yatırım Menkul Değerler A.Ş."/>
    <x v="0"/>
    <x v="0"/>
    <d v="2016-11-30T00:00:00"/>
    <s v="-"/>
    <d v="2017-01-26T00:00:00"/>
    <s v="Halka Arz/Tahsisli/Nitelikli Yatırımcı"/>
    <n v="100000000"/>
    <n v="26033531.188170362"/>
    <n v="25000000"/>
    <n v="75000000"/>
    <m/>
    <x v="0"/>
    <m/>
    <m/>
    <m/>
  </r>
  <r>
    <n v="7"/>
    <s v="Nurol Yatırım Bankası A.Ş."/>
    <x v="1"/>
    <x v="0"/>
    <d v="2016-12-07T00:00:00"/>
    <s v="-"/>
    <d v="2017-01-26T00:00:00"/>
    <s v="Nitelikli Yatırımcı"/>
    <n v="186368750"/>
    <n v="48518366.656253248"/>
    <n v="186330000"/>
    <n v="38750"/>
    <m/>
    <x v="0"/>
    <m/>
    <m/>
    <m/>
  </r>
  <r>
    <n v="8"/>
    <s v="İş Yatırım Menkul Değerler A.Ş."/>
    <x v="0"/>
    <x v="0"/>
    <d v="2016-12-21T00:00:00"/>
    <s v="-"/>
    <d v="2017-01-26T00:00:00"/>
    <s v="Tahsisli/Nitelikli Yatırımcı"/>
    <n v="2500000000"/>
    <n v="650838279.70425904"/>
    <n v="2496495000"/>
    <n v="3505000"/>
    <m/>
    <x v="0"/>
    <m/>
    <m/>
    <m/>
  </r>
  <r>
    <n v="9"/>
    <s v="T.C. Ziraat Bankası A.Ş."/>
    <x v="1"/>
    <x v="0"/>
    <d v="2016-12-23T00:00:00"/>
    <s v="-"/>
    <d v="2017-01-26T00:00:00"/>
    <s v="Yurt Dışı"/>
    <m/>
    <m/>
    <m/>
    <m/>
    <n v="4000000000"/>
    <x v="1"/>
    <n v="1144866412.03"/>
    <n v="2855133587.9700003"/>
    <n v="4326514500"/>
  </r>
  <r>
    <n v="10"/>
    <s v="IC İçtaş Enerji Yatırım Holding A.Ş."/>
    <x v="2"/>
    <x v="0"/>
    <d v="2016-12-23T00:00:00"/>
    <s v="-"/>
    <d v="2017-01-26T00:00:00"/>
    <s v="Nitelikli Yatırımcı"/>
    <n v="300000000"/>
    <n v="78100593.564511091"/>
    <n v="0"/>
    <n v="300000000"/>
    <m/>
    <x v="0"/>
    <m/>
    <m/>
    <m/>
  </r>
  <r>
    <n v="11"/>
    <s v="Başer Faktoring A.Ş."/>
    <x v="0"/>
    <x v="0"/>
    <d v="2016-12-27T00:00:00"/>
    <s v="-"/>
    <d v="2017-01-26T00:00:00"/>
    <s v="Nitelikli Yatırımcı"/>
    <n v="75000000"/>
    <n v="19525148.391127773"/>
    <n v="26388000"/>
    <n v="48612000"/>
    <m/>
    <x v="0"/>
    <m/>
    <m/>
    <m/>
  </r>
  <r>
    <n v="12"/>
    <s v="Şeker Faktoring A.Ş."/>
    <x v="0"/>
    <x v="0"/>
    <d v="2016-12-27T00:00:00"/>
    <s v="-"/>
    <d v="2017-01-26T00:00:00"/>
    <s v="Halka Arz/Tahsisli/Nitelikli Yatırımcı"/>
    <n v="95000000"/>
    <n v="24731854.628761843"/>
    <n v="95000000"/>
    <n v="0"/>
    <m/>
    <x v="0"/>
    <m/>
    <m/>
    <m/>
  </r>
  <r>
    <n v="13"/>
    <s v="Türkiye Halk Bankası A.Ş."/>
    <x v="1"/>
    <x v="0"/>
    <d v="2017-01-02T00:00:00"/>
    <s v="-"/>
    <d v="2017-01-26T00:00:00"/>
    <s v="Halka Arz/Tahsisli/Nitelikli Yatırımcı"/>
    <n v="6000000000"/>
    <n v="1562011871.2902217"/>
    <n v="5983500000"/>
    <n v="16500000"/>
    <m/>
    <x v="0"/>
    <m/>
    <m/>
    <m/>
  </r>
  <r>
    <n v="14"/>
    <s v="Ziraat Finansal Kiralama A.Ş."/>
    <x v="0"/>
    <x v="0"/>
    <d v="2017-01-09T00:00:00"/>
    <s v="-"/>
    <d v="2017-01-26T00:00:00"/>
    <s v="Tahsisli/Nitelikli Yatırımcı"/>
    <n v="300000000"/>
    <n v="78100593.564511091"/>
    <n v="175000000"/>
    <n v="125000000"/>
    <m/>
    <x v="0"/>
    <m/>
    <m/>
    <m/>
  </r>
  <r>
    <n v="15"/>
    <s v="Zorlu Enerji Elektrik Üretim A.Ş."/>
    <x v="2"/>
    <x v="0"/>
    <d v="2016-12-13T00:00:00"/>
    <s v="-"/>
    <d v="2017-02-03T00:00:00"/>
    <s v="Nitelikli Yatırımcı"/>
    <n v="280000000"/>
    <n v="74688575.315425858"/>
    <n v="265400000"/>
    <n v="14600000"/>
    <m/>
    <x v="0"/>
    <m/>
    <m/>
    <m/>
  </r>
  <r>
    <n v="16"/>
    <s v="Türkiye Garanti Bankası A.Ş."/>
    <x v="1"/>
    <x v="0"/>
    <d v="2016-12-28T00:00:00"/>
    <s v="-"/>
    <d v="2017-02-03T00:00:00"/>
    <s v="Yurt Dışı"/>
    <m/>
    <m/>
    <m/>
    <m/>
    <n v="6000000000"/>
    <x v="1"/>
    <n v="1275000000"/>
    <n v="4725000000"/>
    <n v="4817842500"/>
  </r>
  <r>
    <n v="17"/>
    <s v="Vakıf Faktoring A.Ş."/>
    <x v="0"/>
    <x v="0"/>
    <d v="2017-01-04T00:00:00"/>
    <s v="-"/>
    <d v="2017-02-03T00:00:00"/>
    <s v="Tahsisli/Nitelikli Yatırımcı"/>
    <n v="300000000"/>
    <n v="80023473.552241996"/>
    <n v="300000000"/>
    <n v="0"/>
    <m/>
    <x v="0"/>
    <m/>
    <m/>
    <m/>
  </r>
  <r>
    <n v="18"/>
    <s v="Türkiye İş Bankası A.Ş."/>
    <x v="1"/>
    <x v="0"/>
    <d v="2017-01-09T00:00:00"/>
    <s v="-"/>
    <d v="2017-02-03T00:00:00"/>
    <s v="Yurt Dışı"/>
    <m/>
    <m/>
    <m/>
    <m/>
    <n v="5000000000"/>
    <x v="1"/>
    <n v="1891584740"/>
    <n v="3108415260"/>
    <n v="7147681040"/>
  </r>
  <r>
    <n v="19"/>
    <s v="İş Finansal Kiralama A.Ş"/>
    <x v="0"/>
    <x v="0"/>
    <d v="2017-01-17T00:00:00"/>
    <s v="-"/>
    <d v="2017-02-03T00:00:00"/>
    <s v="Nitelikli Yatırımcı"/>
    <n v="2500000000"/>
    <n v="666862279.60201657"/>
    <n v="2287593528"/>
    <n v="212406472"/>
    <m/>
    <x v="0"/>
    <m/>
    <m/>
    <m/>
  </r>
  <r>
    <n v="20"/>
    <s v="Deniz Finansal Kiralama A.Ş."/>
    <x v="0"/>
    <x v="0"/>
    <d v="2017-01-23T00:00:00"/>
    <s v="-"/>
    <d v="2017-02-03T00:00:00"/>
    <s v="Nitelikli Yatırımcı"/>
    <n v="784000000"/>
    <n v="209128010.88319242"/>
    <n v="784000000"/>
    <n v="0"/>
    <m/>
    <x v="0"/>
    <m/>
    <m/>
    <m/>
  </r>
  <r>
    <n v="21"/>
    <s v="Aktif Yatırım Bankası A.Ş."/>
    <x v="1"/>
    <x v="0"/>
    <d v="2016-03-31T00:00:00"/>
    <s v="-"/>
    <d v="2017-02-10T00:00:00"/>
    <s v="Nitelikli Yatırımcı"/>
    <n v="100000000"/>
    <n v="27162841.233192991"/>
    <n v="25000000"/>
    <n v="75000000"/>
    <m/>
    <x v="0"/>
    <m/>
    <m/>
    <m/>
  </r>
  <r>
    <n v="22"/>
    <s v="Fibabanka A.Ş."/>
    <x v="1"/>
    <x v="0"/>
    <d v="2017-01-05T00:00:00"/>
    <s v="-"/>
    <d v="2017-02-10T00:00:00"/>
    <s v="Yurt Dışı"/>
    <m/>
    <m/>
    <m/>
    <m/>
    <n v="350000000"/>
    <x v="1"/>
    <n v="200000000"/>
    <n v="150000000"/>
    <n v="0"/>
  </r>
  <r>
    <n v="23"/>
    <s v="Yapı Kredi Yatırım Menkul Değerler A.Ş."/>
    <x v="0"/>
    <x v="0"/>
    <d v="2017-01-06T00:00:00"/>
    <s v="-"/>
    <d v="2017-02-10T00:00:00"/>
    <s v="Tahsisli/Nitelikli Yatırımcı"/>
    <n v="1000000000"/>
    <n v="271628412.33192992"/>
    <n v="985140000"/>
    <n v="14860000"/>
    <m/>
    <x v="0"/>
    <m/>
    <m/>
    <m/>
  </r>
  <r>
    <n v="24"/>
    <s v="Ulusal Faktoring A.Ş."/>
    <x v="0"/>
    <x v="0"/>
    <d v="2017-01-06T00:00:00"/>
    <s v="-"/>
    <d v="2017-02-10T00:00:00"/>
    <s v="Nitelikli Yatırımcı"/>
    <n v="200000000"/>
    <n v="54325682.466385983"/>
    <n v="81700000"/>
    <n v="118300000"/>
    <m/>
    <x v="0"/>
    <m/>
    <m/>
    <m/>
  </r>
  <r>
    <n v="25"/>
    <s v="T.C. Ziraat Bankası A.Ş"/>
    <x v="1"/>
    <x v="0"/>
    <d v="2017-01-11T00:00:00"/>
    <s v="-"/>
    <d v="2017-02-10T00:00:00"/>
    <s v="Halka Arz/Tahsisli/Nitelikli Yatırımcı"/>
    <n v="20000000000"/>
    <n v="5432568246.6385984"/>
    <n v="10315700000"/>
    <n v="9684300000"/>
    <m/>
    <x v="0"/>
    <m/>
    <m/>
    <m/>
  </r>
  <r>
    <n v="26"/>
    <s v="Korteks Mensucat Sanayi ve Ticaret A.Ş."/>
    <x v="2"/>
    <x v="0"/>
    <d v="2017-01-20T00:00:00"/>
    <s v="-"/>
    <d v="2017-02-10T00:00:00"/>
    <s v="Nitelikli Yatırımcı"/>
    <n v="400000000"/>
    <n v="108651364.93277197"/>
    <n v="375260000"/>
    <n v="24740000"/>
    <m/>
    <x v="0"/>
    <m/>
    <m/>
    <m/>
  </r>
  <r>
    <n v="27"/>
    <s v="Fibabanka A.Ş."/>
    <x v="1"/>
    <x v="0"/>
    <d v="2017-01-19T00:00:00"/>
    <s v="-"/>
    <d v="2017-02-17T00:00:00"/>
    <s v="Tahsisli/Nitelikli Yatırımcı"/>
    <n v="2800000000"/>
    <n v="762361141.36353731"/>
    <n v="2360530000"/>
    <n v="439470000"/>
    <m/>
    <x v="0"/>
    <m/>
    <m/>
    <m/>
  </r>
  <r>
    <n v="28"/>
    <s v="Vakıf Finansal Kiralama A.Ş"/>
    <x v="0"/>
    <x v="0"/>
    <d v="2017-01-20T00:00:00"/>
    <s v="-"/>
    <d v="2017-02-17T00:00:00"/>
    <s v="Tahsisli/Nitelikli Yatırımcı"/>
    <n v="200000000"/>
    <n v="54454367.240252666"/>
    <n v="200000000"/>
    <n v="0"/>
    <m/>
    <x v="0"/>
    <m/>
    <m/>
    <m/>
  </r>
  <r>
    <n v="29"/>
    <s v="MLP Sağlık Hizmetleri A.Ş."/>
    <x v="2"/>
    <x v="0"/>
    <d v="2017-01-26T00:00:00"/>
    <s v="-"/>
    <d v="2017-02-17T00:00:00"/>
    <s v="Nitelikli Yatırımcı"/>
    <n v="340000000"/>
    <n v="92572424.308429539"/>
    <n v="40000000"/>
    <n v="300000000"/>
    <m/>
    <x v="0"/>
    <m/>
    <m/>
    <m/>
  </r>
  <r>
    <n v="30"/>
    <s v="KT Kira Sertifikaları Varlık Kiralama A.Ş."/>
    <x v="0"/>
    <x v="1"/>
    <d v="2017-02-02T00:00:00"/>
    <s v="-"/>
    <d v="2017-02-24T00:00:00"/>
    <s v="Tahsisli/Nitelikli Yatırımcı"/>
    <n v="2000000000"/>
    <n v="559393617.31882644"/>
    <n v="2000000000"/>
    <n v="0"/>
    <m/>
    <x v="0"/>
    <m/>
    <m/>
    <m/>
  </r>
  <r>
    <n v="31"/>
    <s v="Ak Yatırım Menkul Değerler A.Ş."/>
    <x v="0"/>
    <x v="0"/>
    <d v="2017-01-24T00:00:00"/>
    <s v="-"/>
    <d v="2017-03-03T00:00:00"/>
    <s v="Nitelikli Yatırımcı"/>
    <n v="550000000"/>
    <n v="147524274.44879565"/>
    <n v="543272000"/>
    <n v="6728000"/>
    <m/>
    <x v="0"/>
    <m/>
    <m/>
    <m/>
  </r>
  <r>
    <n v="32"/>
    <s v="Türkiye Garanti Bankası A.Ş."/>
    <x v="1"/>
    <x v="0"/>
    <d v="2017-01-06T00:00:00"/>
    <s v="-"/>
    <d v="2017-03-10T00:00:00"/>
    <s v="Halka Arz/Tahsisli/Nitelikli Yatırımcı"/>
    <n v="20000000000"/>
    <n v="5328786102.5258446"/>
    <n v="9176515379"/>
    <n v="10823484621"/>
    <m/>
    <x v="0"/>
    <m/>
    <m/>
    <m/>
  </r>
  <r>
    <n v="33"/>
    <s v="Nurol Yatırım Bankası A.Ş."/>
    <x v="1"/>
    <x v="0"/>
    <d v="2017-02-21T00:00:00"/>
    <s v="-"/>
    <d v="2017-03-10T00:00:00"/>
    <s v="Nitelikli Yatırımcı"/>
    <n v="400000000"/>
    <n v="106575722.05051689"/>
    <n v="399900000"/>
    <n v="100000"/>
    <m/>
    <x v="0"/>
    <m/>
    <m/>
    <m/>
  </r>
  <r>
    <n v="34"/>
    <s v="KT Sukuk Varlık Kiralama A.Ş."/>
    <x v="0"/>
    <x v="1"/>
    <d v="2016-12-20T00:00:00"/>
    <s v="-"/>
    <d v="2017-03-23T00:00:00"/>
    <s v="Tahsisli/Nitelikli Yatırımcı"/>
    <n v="150000000"/>
    <n v="41437608.773723029"/>
    <n v="100000000"/>
    <n v="50000000"/>
    <m/>
    <x v="0"/>
    <m/>
    <m/>
    <m/>
  </r>
  <r>
    <n v="35"/>
    <s v="Aktif Bank Sukuk Varlık Kiralama A.Ş."/>
    <x v="0"/>
    <x v="1"/>
    <d v="2017-01-20T00:00:00"/>
    <s v="-"/>
    <d v="2017-03-23T00:00:00"/>
    <s v="Yurt Dışı"/>
    <m/>
    <m/>
    <m/>
    <m/>
    <n v="118426500"/>
    <x v="1"/>
    <n v="118000000"/>
    <n v="426500"/>
    <n v="445886600"/>
  </r>
  <r>
    <n v="36"/>
    <s v="Timur Gayrimenkul Geliştirme Yapı ve Yatırım A.Ş."/>
    <x v="2"/>
    <x v="0"/>
    <d v="2017-02-03T00:00:00"/>
    <s v="-"/>
    <d v="2017-03-23T00:00:00"/>
    <s v="Nitelikli Yatırımcı"/>
    <n v="150000000"/>
    <n v="41437608.773723029"/>
    <n v="100000000"/>
    <n v="50000000"/>
    <m/>
    <x v="0"/>
    <m/>
    <m/>
    <m/>
  </r>
  <r>
    <n v="37"/>
    <s v="Yeditepe Faktoring A.Ş."/>
    <x v="0"/>
    <x v="0"/>
    <d v="2017-02-16T00:00:00"/>
    <s v="-"/>
    <d v="2017-03-23T00:00:00"/>
    <s v="Tahsisli/Nitelikli Yatırımcı"/>
    <n v="150000000"/>
    <n v="41437608.773723029"/>
    <n v="101000000"/>
    <n v="49000000"/>
    <m/>
    <x v="0"/>
    <m/>
    <m/>
    <m/>
  </r>
  <r>
    <n v="38"/>
    <s v="Aygaz A.Ş."/>
    <x v="2"/>
    <x v="0"/>
    <d v="2017-02-16T00:00:00"/>
    <s v="-"/>
    <d v="2017-03-23T00:00:00"/>
    <s v="Tahsisli/Nitelikli Yatırımcı"/>
    <n v="200000000"/>
    <n v="55250145.03163071"/>
    <n v="135000000"/>
    <n v="65000000"/>
    <m/>
    <x v="0"/>
    <m/>
    <m/>
    <m/>
  </r>
  <r>
    <n v="39"/>
    <s v="Bankpozitif Kredi ve Kalkınma Bankası A.Ş."/>
    <x v="1"/>
    <x v="0"/>
    <d v="2017-03-01T00:00:00"/>
    <s v="-"/>
    <d v="2017-03-23T00:00:00"/>
    <s v="Tahsisli/Nitelikli Yatırımcı"/>
    <n v="400000000"/>
    <n v="110500290.06326142"/>
    <n v="286000000"/>
    <n v="114000000"/>
    <m/>
    <x v="0"/>
    <m/>
    <m/>
    <m/>
  </r>
  <r>
    <n v="40"/>
    <s v="Toplu Konut İdaresi Başkanlığı"/>
    <x v="3"/>
    <x v="2"/>
    <d v="2017-03-10T00:00:00"/>
    <s v="-"/>
    <d v="2017-03-23T00:00:00"/>
    <s v="Halka Arz"/>
    <n v="239238705"/>
    <n v="66089865.742147572"/>
    <n v="143242425"/>
    <n v="95996280"/>
    <m/>
    <x v="0"/>
    <m/>
    <m/>
    <m/>
  </r>
  <r>
    <n v="41"/>
    <s v="Aktif Yatırım Bankası A.Ş. Turkcell Varlık Finansmanı Fonu"/>
    <x v="4"/>
    <x v="3"/>
    <d v="2017-01-23T00:00:00"/>
    <s v="-"/>
    <d v="2017-03-31T00:00:00"/>
    <s v="Nitelikli Yatırımcı"/>
    <n v="100000000"/>
    <n v="27452164.603178959"/>
    <n v="100000000"/>
    <n v="0"/>
    <m/>
    <x v="0"/>
    <m/>
    <m/>
    <m/>
  </r>
  <r>
    <n v="42"/>
    <s v="TEB Finansman A.Ş."/>
    <x v="0"/>
    <x v="0"/>
    <d v="2017-02-20T00:00:00"/>
    <s v="-"/>
    <d v="2017-03-31T00:00:00"/>
    <s v="Tahsisli/Nitelikli Yatırımcı"/>
    <n v="253640000"/>
    <n v="69629670.299503118"/>
    <n v="0"/>
    <n v="253640000"/>
    <m/>
    <x v="0"/>
    <m/>
    <m/>
    <m/>
  </r>
  <r>
    <n v="43"/>
    <s v="Global Yatırım Holding A.Ş."/>
    <x v="2"/>
    <x v="0"/>
    <d v="2017-02-24T00:00:00"/>
    <s v="-"/>
    <d v="2017-03-31T00:00:00"/>
    <s v="Nitelikli Yatırımcı"/>
    <n v="250000000"/>
    <n v="68630411.5079474"/>
    <n v="35000000"/>
    <n v="215000000"/>
    <m/>
    <x v="0"/>
    <m/>
    <m/>
    <m/>
  </r>
  <r>
    <n v="44"/>
    <s v="Analiz Faktoring A.Ş."/>
    <x v="0"/>
    <x v="0"/>
    <d v="2017-03-01T00:00:00"/>
    <s v="-"/>
    <d v="2017-03-31T00:00:00"/>
    <s v="Nitelikli Yatırımcı"/>
    <n v="40000000"/>
    <n v="10980865.841271585"/>
    <n v="40000000"/>
    <n v="0"/>
    <m/>
    <x v="0"/>
    <m/>
    <m/>
    <m/>
  </r>
  <r>
    <n v="45"/>
    <s v="Devir Faktoring A.Ş."/>
    <x v="0"/>
    <x v="0"/>
    <d v="2017-03-08T00:00:00"/>
    <s v="-"/>
    <d v="2017-03-31T00:00:00"/>
    <s v="Nitelikli Yatırımcı"/>
    <n v="65000000"/>
    <n v="17843906.992066324"/>
    <n v="43000000"/>
    <n v="22000000"/>
    <m/>
    <x v="0"/>
    <m/>
    <m/>
    <m/>
  </r>
  <r>
    <n v="46"/>
    <s v="Palmet Enerji A.Ş"/>
    <x v="2"/>
    <x v="0"/>
    <d v="2017-01-06T00:00:00"/>
    <s v="-"/>
    <d v="2017-04-07T00:00:00"/>
    <s v="Nitelikli Yatırımcı"/>
    <n v="150000000"/>
    <n v="40241448.692152917"/>
    <n v="50000000"/>
    <n v="100000000"/>
    <m/>
    <x v="0"/>
    <m/>
    <m/>
    <m/>
  </r>
  <r>
    <n v="47"/>
    <s v="Otokoç Otomotiv Ticaret ve Sanayi A.Ş."/>
    <x v="2"/>
    <x v="0"/>
    <d v="2017-01-23T00:00:00"/>
    <s v="-"/>
    <d v="2017-04-07T00:00:00"/>
    <s v="Tahsisli/Nitelikli Yatırımcı"/>
    <n v="200000000"/>
    <n v="53655264.922870554"/>
    <n v="100000000"/>
    <n v="100000000"/>
    <m/>
    <x v="0"/>
    <m/>
    <m/>
    <m/>
  </r>
  <r>
    <n v="48"/>
    <s v="Vera Varlık Yönetim A.Ş."/>
    <x v="0"/>
    <x v="0"/>
    <d v="2017-03-07T00:00:00"/>
    <s v="-"/>
    <d v="2017-04-07T00:00:00"/>
    <s v="Nitelikli Yatırımcı"/>
    <n v="85000000"/>
    <n v="22803487.592219986"/>
    <n v="50000000"/>
    <n v="35000000"/>
    <m/>
    <x v="0"/>
    <m/>
    <m/>
    <m/>
  </r>
  <r>
    <n v="49"/>
    <s v="Ak Yatırım Menkul Değerler A.Ş."/>
    <x v="0"/>
    <x v="0"/>
    <d v="2017-03-08T00:00:00"/>
    <s v="-"/>
    <d v="2017-04-07T00:00:00"/>
    <s v="Nitelikli Yatırımcı"/>
    <n v="600000000"/>
    <n v="160965794.76861167"/>
    <n v="599661000"/>
    <n v="339000"/>
    <m/>
    <x v="0"/>
    <m/>
    <m/>
    <m/>
  </r>
  <r>
    <n v="50"/>
    <s v="Mercedes-Benz Finansman Türk A.Ş."/>
    <x v="0"/>
    <x v="0"/>
    <d v="2017-03-09T00:00:00"/>
    <s v="-"/>
    <d v="2017-04-07T00:00:00"/>
    <s v="Tahsisli/Nitelikli Yatırımcı"/>
    <n v="1000000000"/>
    <n v="268276324.61435279"/>
    <n v="0"/>
    <n v="1000000000"/>
    <m/>
    <x v="0"/>
    <m/>
    <m/>
    <m/>
  </r>
  <r>
    <n v="51"/>
    <s v="Mercedes-Benz Finansman Türk A.Ş."/>
    <x v="0"/>
    <x v="0"/>
    <d v="2017-03-09T00:00:00"/>
    <s v="-"/>
    <d v="2017-04-07T00:00:00"/>
    <s v="Yurt Dışı"/>
    <m/>
    <m/>
    <m/>
    <m/>
    <n v="320000000"/>
    <x v="2"/>
    <n v="0"/>
    <n v="320000000"/>
    <n v="0"/>
  </r>
  <r>
    <n v="52"/>
    <s v="Koçtaş Yapı Marketleri Ticaret A.Ş."/>
    <x v="2"/>
    <x v="0"/>
    <d v="2017-03-20T00:00:00"/>
    <s v="-"/>
    <d v="2017-04-07T00:00:00"/>
    <s v="Nitelikli Yatırımcı"/>
    <n v="150000000"/>
    <n v="40241448.692152917"/>
    <n v="50000000"/>
    <n v="100000000"/>
    <m/>
    <x v="0"/>
    <m/>
    <m/>
    <m/>
  </r>
  <r>
    <n v="53"/>
    <s v="Türkiye İş Bankası A.Ş."/>
    <x v="1"/>
    <x v="4"/>
    <d v="2016-08-22T00:00:00"/>
    <s v="-"/>
    <d v="2017-04-14T00:00:00"/>
    <s v="Yurt Dışı"/>
    <m/>
    <m/>
    <m/>
    <m/>
    <n v="2000000000"/>
    <x v="2"/>
    <n v="0"/>
    <n v="2000000000"/>
    <n v="0"/>
  </r>
  <r>
    <n v="54"/>
    <s v="Türkiye Garanti Bankası A.Ş."/>
    <x v="1"/>
    <x v="4"/>
    <d v="2017-01-04T00:00:00"/>
    <s v="-"/>
    <d v="2017-04-14T00:00:00"/>
    <s v="Yurt Dışı"/>
    <m/>
    <m/>
    <m/>
    <m/>
    <n v="2000000000"/>
    <x v="2"/>
    <n v="408252789.75999999"/>
    <n v="1591747210.24"/>
    <n v="1682017500"/>
  </r>
  <r>
    <n v="55"/>
    <s v="Bien Yapı Ürünleri Sanayi Turizm ve Ticaret A.Ş."/>
    <x v="2"/>
    <x v="0"/>
    <d v="2017-02-13T00:00:00"/>
    <s v="-"/>
    <d v="2017-04-14T00:00:00"/>
    <s v="Tahsisli "/>
    <n v="80000000"/>
    <n v="21699622.969050914"/>
    <n v="80000000"/>
    <n v="0"/>
    <m/>
    <x v="0"/>
    <m/>
    <m/>
    <m/>
  </r>
  <r>
    <n v="56"/>
    <s v="Yapı Kredi Yatırım Menkul Değerler A.Ş."/>
    <x v="0"/>
    <x v="0"/>
    <d v="2017-02-15T00:00:00"/>
    <s v="-"/>
    <d v="2017-04-14T00:00:00"/>
    <s v="Nitelikli Yatırımcı"/>
    <n v="300000000"/>
    <n v="81373586.13394092"/>
    <n v="299984788"/>
    <n v="15212"/>
    <m/>
    <x v="0"/>
    <m/>
    <m/>
    <m/>
  </r>
  <r>
    <n v="57"/>
    <s v="Söktaş Tekstil Sanayi ve Ticaret A.Ş."/>
    <x v="2"/>
    <x v="0"/>
    <d v="2017-02-15T00:00:00"/>
    <s v="-"/>
    <d v="2017-04-14T00:00:00"/>
    <s v="Nitelikli Yatırımcı"/>
    <n v="40000000"/>
    <n v="10849811.484525457"/>
    <n v="0"/>
    <n v="40000000"/>
    <m/>
    <x v="0"/>
    <m/>
    <m/>
    <m/>
  </r>
  <r>
    <n v="58"/>
    <s v="Finans Faktoring A.Ş."/>
    <x v="0"/>
    <x v="0"/>
    <d v="2017-03-10T00:00:00"/>
    <s v="-"/>
    <d v="2017-04-14T00:00:00"/>
    <s v="Tahsisli/Nitelikli Yatırımcı"/>
    <n v="254147000"/>
    <n v="68936175.98394227"/>
    <n v="250000000"/>
    <n v="4147000"/>
    <m/>
    <x v="0"/>
    <m/>
    <m/>
    <m/>
  </r>
  <r>
    <n v="59"/>
    <s v="Yapı Kredi Yatırım Menkul Değerler A.Ş."/>
    <x v="0"/>
    <x v="0"/>
    <d v="2017-04-03T00:00:00"/>
    <s v="-"/>
    <d v="2017-04-14T00:00:00"/>
    <s v="Tahsisli/Nitelikli Yatırımcı"/>
    <n v="1000000000"/>
    <n v="271245287.11313641"/>
    <n v="979775000"/>
    <n v="20225000"/>
    <m/>
    <x v="0"/>
    <m/>
    <m/>
    <m/>
  </r>
  <r>
    <n v="60"/>
    <s v="Vakıf Varlık Kiralama A.Ş."/>
    <x v="0"/>
    <x v="1"/>
    <d v="2017-02-20T00:00:00"/>
    <s v="-"/>
    <d v="2017-04-21T00:00:00"/>
    <s v="Tahsisli/Nitelikli Yatırımcı"/>
    <n v="2000000000"/>
    <n v="548591491.3459692"/>
    <n v="1620000000"/>
    <n v="380000000"/>
    <m/>
    <x v="0"/>
    <m/>
    <m/>
    <m/>
  </r>
  <r>
    <n v="61"/>
    <s v="KT Sukuk Varlık Kiralama A.Ş."/>
    <x v="0"/>
    <x v="1"/>
    <d v="2017-03-15T00:00:00"/>
    <s v="-"/>
    <d v="2017-04-21T00:00:00"/>
    <s v="Tahsisli/Nitelikli Yatırımcı"/>
    <n v="200000000"/>
    <n v="54859149.134596922"/>
    <n v="50000000"/>
    <n v="150000000"/>
    <m/>
    <x v="0"/>
    <m/>
    <m/>
    <m/>
  </r>
  <r>
    <n v="62"/>
    <s v="Koton Mağazacılık Tekstil Sanayi ve Ticaret A.Ş."/>
    <x v="2"/>
    <x v="0"/>
    <d v="2017-03-21T00:00:00"/>
    <s v="-"/>
    <d v="2017-04-21T00:00:00"/>
    <s v="Nitelikli Yatırımcı"/>
    <n v="450000000"/>
    <n v="123433085.55284306"/>
    <n v="55100000"/>
    <n v="394900000"/>
    <m/>
    <x v="0"/>
    <m/>
    <m/>
    <m/>
  </r>
  <r>
    <n v="63"/>
    <s v="Bossa Ticaret ve Sanayi İşletmeleri T.A.Ş."/>
    <x v="2"/>
    <x v="0"/>
    <d v="2017-03-22T00:00:00"/>
    <s v="-"/>
    <d v="2017-04-21T00:00:00"/>
    <s v="Tahsisli/Nitelikli Yatırımcı"/>
    <n v="50000000"/>
    <n v="13714787.28364923"/>
    <n v="0"/>
    <n v="50000000"/>
    <m/>
    <x v="0"/>
    <m/>
    <m/>
    <m/>
  </r>
  <r>
    <n v="64"/>
    <s v="Yapı Kredi Finansal Kiralama A.O."/>
    <x v="0"/>
    <x v="0"/>
    <d v="2017-03-23T00:00:00"/>
    <s v="-"/>
    <d v="2017-04-21T00:00:00"/>
    <s v="Nitelikli Yatırımcı"/>
    <n v="2500000000"/>
    <n v="685739364.1824615"/>
    <n v="1325500000"/>
    <n v="1174500000"/>
    <m/>
    <x v="0"/>
    <m/>
    <m/>
    <m/>
  </r>
  <r>
    <n v="65"/>
    <s v="Ünlü Menkul Değerler A.Ş."/>
    <x v="0"/>
    <x v="0"/>
    <d v="2017-03-23T00:00:00"/>
    <s v="-"/>
    <d v="2017-04-21T00:00:00"/>
    <s v="Nitelikli Yatırımcı"/>
    <n v="100000000"/>
    <n v="27429574.567298461"/>
    <n v="99991943"/>
    <n v="8057"/>
    <m/>
    <x v="0"/>
    <m/>
    <m/>
    <m/>
  </r>
  <r>
    <n v="66"/>
    <s v="Aktif Yatırım Bankası A.Ş."/>
    <x v="1"/>
    <x v="0"/>
    <d v="2017-03-24T00:00:00"/>
    <s v="-"/>
    <d v="2017-04-21T00:00:00"/>
    <s v="Halka Arz/Tahsisli/Nitelikli Yatırımcı"/>
    <n v="600000000"/>
    <n v="164577447.40379077"/>
    <n v="600000000"/>
    <n v="0"/>
    <m/>
    <x v="0"/>
    <m/>
    <m/>
    <m/>
  </r>
  <r>
    <n v="67"/>
    <s v="Şeker Finansal Kiralama A.Ş."/>
    <x v="0"/>
    <x v="0"/>
    <d v="2017-03-27T00:00:00"/>
    <s v="-"/>
    <d v="2017-04-21T00:00:00"/>
    <s v="Halka Arz/Tahsisli/Nitelikli Yatırımcı"/>
    <n v="150000000"/>
    <n v="41144361.850947693"/>
    <n v="140000000"/>
    <n v="10000000"/>
    <m/>
    <x v="0"/>
    <m/>
    <m/>
    <m/>
  </r>
  <r>
    <n v="68"/>
    <s v="Yapı ve Kredi Bankası A.Ş."/>
    <x v="1"/>
    <x v="0"/>
    <d v="2017-03-27T00:00:00"/>
    <s v="-"/>
    <d v="2017-04-21T00:00:00"/>
    <s v="Yurt Dışı"/>
    <m/>
    <m/>
    <m/>
    <m/>
    <n v="6000000000"/>
    <x v="1"/>
    <n v="739377338.14999998"/>
    <n v="5260622661.8500004"/>
    <n v="2787140700"/>
  </r>
  <r>
    <n v="69"/>
    <s v="Gedik Yatırım Menkul Değerler A.Ş."/>
    <x v="0"/>
    <x v="0"/>
    <d v="2017-03-20T00:00:00"/>
    <s v="-"/>
    <d v="2017-04-28T00:00:00"/>
    <s v="Halka Arz/Nitelikli Yatırımcı"/>
    <n v="200000000"/>
    <n v="56230319.388214126"/>
    <n v="105000000"/>
    <n v="95000000"/>
    <m/>
    <x v="0"/>
    <m/>
    <m/>
    <m/>
  </r>
  <r>
    <n v="70"/>
    <s v="Turkish Bank A.Ş."/>
    <x v="1"/>
    <x v="0"/>
    <d v="2017-03-22T00:00:00"/>
    <s v="-"/>
    <d v="2017-04-28T00:00:00"/>
    <s v="Tahsisli/Nitelikli Yatırımcı"/>
    <n v="150000000"/>
    <n v="42172739.541160591"/>
    <n v="93000000"/>
    <n v="57000000"/>
    <m/>
    <x v="0"/>
    <m/>
    <m/>
    <m/>
  </r>
  <r>
    <n v="71"/>
    <s v="Koç Finansman A.Ş."/>
    <x v="0"/>
    <x v="0"/>
    <d v="2017-03-24T00:00:00"/>
    <s v="-"/>
    <d v="2017-04-28T00:00:00"/>
    <s v="Tahsisli/Nitelikli Yatırımcı"/>
    <n v="300000000"/>
    <n v="84345479.082321182"/>
    <n v="210000000"/>
    <n v="90000000"/>
    <m/>
    <x v="0"/>
    <m/>
    <m/>
    <m/>
  </r>
  <r>
    <n v="72"/>
    <s v="Ereğli Tekstil Turizm Ticaret ve Sanayi A.Ş."/>
    <x v="2"/>
    <x v="0"/>
    <d v="2017-03-27T00:00:00"/>
    <s v="-"/>
    <d v="2017-04-28T00:00:00"/>
    <s v="Nitelikli Yatırımcı"/>
    <n v="200000000"/>
    <n v="56230319.388214126"/>
    <n v="173470000"/>
    <n v="26530000"/>
    <m/>
    <x v="0"/>
    <m/>
    <m/>
    <m/>
  </r>
  <r>
    <n v="73"/>
    <s v="Koç Fiat Kredi Finansman A.Ş."/>
    <x v="0"/>
    <x v="0"/>
    <d v="2017-04-03T00:00:00"/>
    <s v="-"/>
    <d v="2017-04-28T00:00:00"/>
    <s v="Nitelikli Yatırımcı"/>
    <n v="150000000"/>
    <n v="42172739.541160591"/>
    <n v="110000000"/>
    <n v="40000000"/>
    <m/>
    <x v="0"/>
    <m/>
    <m/>
    <m/>
  </r>
  <r>
    <n v="74"/>
    <s v="Ziraat Katılım Varlık Kiralama A.Ş."/>
    <x v="0"/>
    <x v="1"/>
    <d v="2017-04-03T00:00:00"/>
    <s v="-"/>
    <d v="2017-04-28T00:00:00"/>
    <s v="Tahsisli/Nitelikli Yatırımcı"/>
    <n v="1500000000"/>
    <n v="421727395.41160595"/>
    <n v="1000000000"/>
    <n v="500000000"/>
    <m/>
    <x v="0"/>
    <m/>
    <m/>
    <m/>
  </r>
  <r>
    <n v="75"/>
    <s v="ING Bank A.Ş."/>
    <x v="1"/>
    <x v="0"/>
    <d v="2017-04-18T00:00:00"/>
    <s v="-"/>
    <d v="2017-04-28T00:00:00"/>
    <s v="Nitelikli Yatırımcı"/>
    <n v="3000000000"/>
    <n v="843454790.82321191"/>
    <n v="0"/>
    <n v="3000000000"/>
    <m/>
    <x v="0"/>
    <m/>
    <m/>
    <m/>
  </r>
  <r>
    <n v="76"/>
    <s v="Şekerbank T.A.Ş."/>
    <x v="1"/>
    <x v="5"/>
    <d v="2017-02-23T00:00:00"/>
    <s v="-"/>
    <d v="2017-05-09T00:00:00"/>
    <s v="Yurt Dışı"/>
    <m/>
    <m/>
    <m/>
    <m/>
    <n v="600000000"/>
    <x v="3"/>
    <n v="195000000"/>
    <n v="405000000"/>
    <n v="192000000"/>
  </r>
  <r>
    <n v="77"/>
    <s v="Özderici Gayrimenkul Yatırım Ortaklığı A.Ş."/>
    <x v="2"/>
    <x v="0"/>
    <d v="2017-03-27T00:00:00"/>
    <s v="-"/>
    <d v="2017-05-09T00:00:00"/>
    <s v="Nitelikli Yatırımcı"/>
    <n v="100000000"/>
    <n v="27783180.062789988"/>
    <n v="0"/>
    <n v="100000000"/>
    <m/>
    <x v="0"/>
    <m/>
    <m/>
    <m/>
  </r>
  <r>
    <n v="78"/>
    <s v="İş Yatırım Menkul Değerler A.Ş."/>
    <x v="0"/>
    <x v="0"/>
    <d v="2017-04-03T00:00:00"/>
    <s v="-"/>
    <d v="2017-05-09T00:00:00"/>
    <s v="Tahsisli/Nitelikli Yatırımcı"/>
    <n v="3500000000"/>
    <n v="972411302.1976496"/>
    <n v="3387308000"/>
    <n v="112692000"/>
    <m/>
    <x v="0"/>
    <m/>
    <m/>
    <m/>
  </r>
  <r>
    <n v="79"/>
    <s v="MNG Faktoring A.Ş."/>
    <x v="0"/>
    <x v="0"/>
    <d v="2017-04-12T00:00:00"/>
    <s v="-"/>
    <d v="2017-05-09T00:00:00"/>
    <s v="Tahsisli/Nitelikli Yatırımcı"/>
    <n v="50000000"/>
    <n v="13891590.031394994"/>
    <n v="0"/>
    <n v="50000000"/>
    <m/>
    <x v="0"/>
    <m/>
    <m/>
    <m/>
  </r>
  <r>
    <n v="80"/>
    <s v="Deniz Finansal Kiralama A.Ş."/>
    <x v="0"/>
    <x v="0"/>
    <d v="2017-04-26T00:00:00"/>
    <s v="-"/>
    <d v="2017-05-09T00:00:00"/>
    <s v="Nitelikli Yatırımcı"/>
    <n v="1449500000"/>
    <n v="402717195.0101409"/>
    <n v="1449500000"/>
    <n v="0"/>
    <m/>
    <x v="0"/>
    <m/>
    <m/>
    <m/>
  </r>
  <r>
    <n v="81"/>
    <s v="Akbank T.A.Ş."/>
    <x v="1"/>
    <x v="4"/>
    <d v="2017-03-03T00:00:00"/>
    <s v="-"/>
    <d v="2017-05-18T00:00:00"/>
    <s v="Yurt Dışı"/>
    <m/>
    <m/>
    <m/>
    <m/>
    <n v="1000000000"/>
    <x v="2"/>
    <n v="286657189.36000001"/>
    <n v="713342810.63999999"/>
    <n v="1186056000"/>
  </r>
  <r>
    <n v="82"/>
    <s v="Orfin Finansman A.Ş."/>
    <x v="0"/>
    <x v="0"/>
    <d v="2017-04-20T00:00:00"/>
    <s v="-"/>
    <d v="2017-05-18T00:00:00"/>
    <s v="Nitelikli Yatırımcı"/>
    <n v="510000000"/>
    <n v="140911225.92766556"/>
    <n v="350000000"/>
    <n v="160000000"/>
    <m/>
    <x v="0"/>
    <m/>
    <m/>
    <m/>
  </r>
  <r>
    <n v="83"/>
    <s v="Atılım Faktoring A.Ş."/>
    <x v="0"/>
    <x v="0"/>
    <d v="2017-04-20T00:00:00"/>
    <s v="-"/>
    <d v="2017-05-18T00:00:00"/>
    <s v="Nitelikli Yatırımcı"/>
    <n v="40000000"/>
    <n v="11051860.857071809"/>
    <n v="40000000"/>
    <n v="0"/>
    <m/>
    <x v="0"/>
    <m/>
    <m/>
    <m/>
  </r>
  <r>
    <n v="84"/>
    <s v="Finansbank A.Ş."/>
    <x v="1"/>
    <x v="0"/>
    <d v="2017-04-21T00:00:00"/>
    <s v="-"/>
    <d v="2017-05-18T00:00:00"/>
    <s v="Yurt Dışı"/>
    <m/>
    <m/>
    <m/>
    <m/>
    <n v="2000000000"/>
    <x v="1"/>
    <n v="0"/>
    <n v="2000000000"/>
    <n v="0"/>
  </r>
  <r>
    <n v="85"/>
    <s v="Destek Faktoring A.Ş."/>
    <x v="0"/>
    <x v="0"/>
    <d v="2017-05-05T00:00:00"/>
    <s v="-"/>
    <d v="2017-05-18T00:00:00"/>
    <s v="Nitelikli Yatırımcı"/>
    <n v="500000000"/>
    <n v="138148260.71339762"/>
    <n v="176000000"/>
    <n v="324000000"/>
    <m/>
    <x v="0"/>
    <m/>
    <m/>
    <m/>
  </r>
  <r>
    <n v="86"/>
    <s v="Hayat Varlık Yönetim A.Ş."/>
    <x v="0"/>
    <x v="0"/>
    <d v="2017-03-31T00:00:00"/>
    <s v="-"/>
    <d v="2017-05-26T00:00:00"/>
    <s v="Nitelikli Yatırımcı"/>
    <n v="400000000"/>
    <n v="111997760.0447991"/>
    <n v="142000000"/>
    <n v="258000000"/>
    <m/>
    <x v="0"/>
    <m/>
    <m/>
    <m/>
  </r>
  <r>
    <n v="87"/>
    <s v="Pasha Yatırım Bankası A.Ş."/>
    <x v="1"/>
    <x v="0"/>
    <d v="2017-04-11T00:00:00"/>
    <s v="-"/>
    <d v="2017-05-26T00:00:00"/>
    <s v="Yurt Dışı"/>
    <m/>
    <m/>
    <m/>
    <m/>
    <n v="230000000"/>
    <x v="3"/>
    <n v="87882500"/>
    <n v="142117500"/>
    <n v="94467500"/>
  </r>
  <r>
    <n v="88"/>
    <s v="Pasha Yatırım Bankası A.Ş."/>
    <x v="1"/>
    <x v="0"/>
    <d v="2017-04-11T00:00:00"/>
    <s v="-"/>
    <d v="2017-05-26T00:00:00"/>
    <s v="Tahsisli/Nitelikli Yatırımcı"/>
    <n v="500000000"/>
    <n v="139997200.05599889"/>
    <n v="130500000"/>
    <n v="369500000"/>
    <m/>
    <x v="0"/>
    <m/>
    <m/>
    <m/>
  </r>
  <r>
    <n v="89"/>
    <s v="Doğuş Holding A.Ş."/>
    <x v="2"/>
    <x v="0"/>
    <d v="2017-04-25T00:00:00"/>
    <s v="-"/>
    <d v="2017-05-26T00:00:00"/>
    <s v="Tahsisli/Nitelikli Yatırımcı"/>
    <n v="500000000"/>
    <n v="139997200.05599889"/>
    <n v="350000000"/>
    <n v="150000000"/>
    <m/>
    <x v="0"/>
    <m/>
    <m/>
    <m/>
  </r>
  <r>
    <n v="90"/>
    <s v="Huzur Faktoring A.Ş."/>
    <x v="0"/>
    <x v="0"/>
    <d v="2017-04-27T00:00:00"/>
    <s v="-"/>
    <d v="2017-05-26T00:00:00"/>
    <s v="Nitelikli Yatırımcı"/>
    <n v="70000000"/>
    <n v="19599608.007839844"/>
    <n v="70000000"/>
    <n v="0"/>
    <m/>
    <x v="0"/>
    <m/>
    <m/>
    <m/>
  </r>
  <r>
    <n v="91"/>
    <s v="Halk Yatırım Menkul Değerler A.Ş."/>
    <x v="0"/>
    <x v="0"/>
    <d v="2017-05-08T00:00:00"/>
    <s v="-"/>
    <d v="2017-05-26T00:00:00"/>
    <s v="Nitelikli Yatırımcı"/>
    <n v="650000000"/>
    <n v="181996360.07279855"/>
    <n v="650000000"/>
    <n v="0"/>
    <m/>
    <x v="0"/>
    <m/>
    <m/>
    <m/>
  </r>
  <r>
    <n v="92"/>
    <s v="SGT Sanayi ve Ticari Ürünler Dış Ticaret A.Ş."/>
    <x v="2"/>
    <x v="0"/>
    <d v="2017-04-10T00:00:00"/>
    <s v="-"/>
    <d v="2017-06-05T00:00:00"/>
    <s v="Tahsisli"/>
    <n v="500000"/>
    <n v="142356.86017709193"/>
    <n v="500000"/>
    <n v="0"/>
    <m/>
    <x v="0"/>
    <m/>
    <m/>
    <m/>
  </r>
  <r>
    <n v="93"/>
    <s v="Aktif Yatırım Bankası A.Ş. (5) No’lu Emek Varlık Finansmanı Fonu"/>
    <x v="4"/>
    <x v="3"/>
    <d v="2017-04-12T00:00:00"/>
    <s v="-"/>
    <d v="2017-06-05T00:00:00"/>
    <s v="Nitelikli Yatırımcı"/>
    <n v="300000000"/>
    <n v="85414116.106255159"/>
    <n v="300000000"/>
    <n v="0"/>
    <m/>
    <x v="0"/>
    <m/>
    <m/>
    <m/>
  </r>
  <r>
    <n v="94"/>
    <s v="İş Faktoring A.Ş."/>
    <x v="0"/>
    <x v="0"/>
    <d v="2017-05-08T00:00:00"/>
    <s v="-"/>
    <d v="2017-06-05T00:00:00"/>
    <s v="Nitelikli Yatırımcı"/>
    <n v="400000000"/>
    <n v="113885488.14167354"/>
    <n v="263190060"/>
    <n v="136809940"/>
    <m/>
    <x v="0"/>
    <m/>
    <m/>
    <m/>
  </r>
  <r>
    <n v="95"/>
    <s v="Ak Yatırım Menkul Değerler A.Ş."/>
    <x v="0"/>
    <x v="0"/>
    <d v="2017-05-08T00:00:00"/>
    <s v="-"/>
    <d v="2017-06-15T00:00:00"/>
    <s v="Nitelikli Yatırımcı"/>
    <n v="500000000"/>
    <n v="142478556.97717494"/>
    <n v="500000000"/>
    <n v="0"/>
    <m/>
    <x v="0"/>
    <m/>
    <m/>
    <m/>
  </r>
  <r>
    <n v="96"/>
    <s v="Tera Yatırım Menkul Değerler A.Ş."/>
    <x v="0"/>
    <x v="0"/>
    <d v="2017-05-18T00:00:00"/>
    <s v="-"/>
    <d v="2017-06-15T00:00:00"/>
    <s v="Tahsisli/Nitelikli Yatırımcı"/>
    <n v="95000000"/>
    <n v="27070925.825663239"/>
    <n v="40000000"/>
    <n v="55000000"/>
    <m/>
    <x v="0"/>
    <m/>
    <m/>
    <m/>
  </r>
  <r>
    <n v="97"/>
    <s v="Gedik Yatırım Holding A.Ş."/>
    <x v="2"/>
    <x v="0"/>
    <d v="2017-05-22T00:00:00"/>
    <s v="-"/>
    <d v="2017-06-15T00:00:00"/>
    <s v="Nitelikli Yatırımcı"/>
    <n v="10000000"/>
    <n v="2849571.1395434989"/>
    <n v="10000000"/>
    <n v="0"/>
    <m/>
    <x v="0"/>
    <m/>
    <m/>
    <m/>
  </r>
  <r>
    <n v="98"/>
    <s v="Lider Faktoring A.Ş."/>
    <x v="0"/>
    <x v="0"/>
    <d v="2017-05-29T00:00:00"/>
    <s v="-"/>
    <d v="2017-06-15T00:00:00"/>
    <s v="Tahsisli/Nitelikli Yatırımcı"/>
    <n v="300000000"/>
    <n v="85487134.186304957"/>
    <n v="280150000"/>
    <n v="19850000"/>
    <m/>
    <x v="0"/>
    <m/>
    <m/>
    <m/>
  </r>
  <r>
    <n v="99"/>
    <s v="Ak Finansal Kiralama A.Ş."/>
    <x v="0"/>
    <x v="0"/>
    <d v="2017-05-30T00:00:00"/>
    <s v="-"/>
    <d v="2017-06-15T00:00:00"/>
    <s v="Yurt Dışı"/>
    <m/>
    <m/>
    <m/>
    <m/>
    <n v="350000000"/>
    <x v="1"/>
    <n v="0"/>
    <n v="350000000"/>
    <n v="0"/>
  </r>
  <r>
    <n v="100"/>
    <s v="Doruk Faktoring A.Ş. (Eski Ticaret Unvanı: Doğan Faktoring A.Ş.)"/>
    <x v="0"/>
    <x v="0"/>
    <d v="2017-05-15T00:00:00"/>
    <s v="-"/>
    <d v="2017-06-22T00:00:00"/>
    <s v="Nitelikli Yatırımcı"/>
    <n v="300000000"/>
    <n v="85123286.89385125"/>
    <n v="90000000"/>
    <n v="210000000"/>
    <m/>
    <x v="0"/>
    <m/>
    <m/>
    <m/>
  </r>
  <r>
    <n v="101"/>
    <s v="Sardes Faktoring A.Ş."/>
    <x v="0"/>
    <x v="0"/>
    <d v="2017-05-24T00:00:00"/>
    <s v="-"/>
    <d v="2017-06-22T00:00:00"/>
    <s v="Nitelikli Yatırımcı"/>
    <n v="40000000"/>
    <n v="11349771.585846834"/>
    <n v="20000000"/>
    <n v="20000000"/>
    <m/>
    <x v="0"/>
    <m/>
    <m/>
    <m/>
  </r>
  <r>
    <n v="102"/>
    <s v="İş Gayrimenkul Yatırım Ortaklığı A.Ş."/>
    <x v="2"/>
    <x v="0"/>
    <d v="2017-06-06T00:00:00"/>
    <s v="-"/>
    <d v="2017-06-22T00:00:00"/>
    <s v="Nitelikli Yatırımcı"/>
    <n v="400000000"/>
    <n v="113497715.85846834"/>
    <n v="0"/>
    <n v="400000000"/>
    <m/>
    <x v="0"/>
    <m/>
    <m/>
    <m/>
  </r>
  <r>
    <n v="103"/>
    <s v="Nurol Yatırım Bankası A.Ş."/>
    <x v="1"/>
    <x v="0"/>
    <d v="2017-06-07T00:00:00"/>
    <s v="-"/>
    <d v="2017-06-22T00:00:00"/>
    <s v="Nitelikli Yatırımcı"/>
    <n v="400000000"/>
    <n v="113497715.85846834"/>
    <n v="400000000"/>
    <n v="0"/>
    <m/>
    <x v="0"/>
    <m/>
    <m/>
    <m/>
  </r>
  <r>
    <n v="104"/>
    <s v="Optima Faktoring A.Ş."/>
    <x v="0"/>
    <x v="0"/>
    <d v="2017-06-05T00:00:00"/>
    <s v="-"/>
    <d v="2017-07-07T00:00:00"/>
    <s v="Nitelikli Yatırımcı"/>
    <n v="90000000"/>
    <n v="24749071.909803383"/>
    <n v="38000000"/>
    <n v="52000000"/>
    <m/>
    <x v="0"/>
    <m/>
    <m/>
    <m/>
  </r>
  <r>
    <n v="105"/>
    <s v="Türkiye İş Bankası A.Ş."/>
    <x v="1"/>
    <x v="0"/>
    <d v="2017-06-08T00:00:00"/>
    <s v="-"/>
    <d v="2017-07-07T00:00:00"/>
    <s v="Nitelikli Yatırımcı"/>
    <n v="5000000000"/>
    <n v="1374948439.4335213"/>
    <n v="1100000000"/>
    <n v="3900000000"/>
    <m/>
    <x v="0"/>
    <m/>
    <m/>
    <m/>
  </r>
  <r>
    <n v="106"/>
    <s v="Oyak Yatırım Menkul Değerler A.Ş."/>
    <x v="0"/>
    <x v="0"/>
    <d v="2017-06-13T00:00:00"/>
    <s v="-"/>
    <d v="2017-07-07T00:00:00"/>
    <s v="Nitelikli Yatırımcı"/>
    <n v="180000000"/>
    <n v="49498143.819606766"/>
    <n v="180000000"/>
    <n v="0"/>
    <m/>
    <x v="0"/>
    <m/>
    <m/>
    <m/>
  </r>
  <r>
    <n v="107"/>
    <s v="Rönesans Holding A.Ş."/>
    <x v="2"/>
    <x v="0"/>
    <d v="2017-06-15T00:00:00"/>
    <s v="-"/>
    <d v="2017-07-07T00:00:00"/>
    <s v="Nitelikli Yatırımcı"/>
    <n v="500000000"/>
    <n v="137494843.94335213"/>
    <n v="170000000"/>
    <n v="330000000"/>
    <m/>
    <x v="0"/>
    <m/>
    <m/>
    <m/>
  </r>
  <r>
    <n v="108"/>
    <s v="Aktif Bank Sukuk Varlık Kiralama A.Ş."/>
    <x v="0"/>
    <x v="1"/>
    <d v="2017-06-16T00:00:00"/>
    <s v="-"/>
    <d v="2017-07-07T00:00:00"/>
    <s v="Nitelikli Yatırımcı"/>
    <n v="150000000"/>
    <n v="41248453.183005638"/>
    <n v="150000000"/>
    <n v="0"/>
    <m/>
    <x v="0"/>
    <m/>
    <m/>
    <m/>
  </r>
  <r>
    <n v="109"/>
    <s v="Halk Finansal Kiralama A.Ş."/>
    <x v="0"/>
    <x v="0"/>
    <d v="2017-06-20T00:00:00"/>
    <s v="-"/>
    <d v="2017-07-07T00:00:00"/>
    <s v="Nitelikli Yatırımcı"/>
    <n v="650000000"/>
    <n v="178743297.12635776"/>
    <n v="295000000"/>
    <n v="355000000"/>
    <m/>
    <x v="0"/>
    <m/>
    <m/>
    <m/>
  </r>
  <r>
    <n v="110"/>
    <s v="Palgaz Doğalgaz Dağıtım Sanayi ve Ticaret A.Ş."/>
    <x v="2"/>
    <x v="0"/>
    <d v="2017-06-21T00:00:00"/>
    <s v="-"/>
    <d v="2017-07-07T00:00:00"/>
    <s v="Tahsisli/Nitelikli Yatırımcı"/>
    <n v="350000000"/>
    <n v="96246390.760346487"/>
    <n v="0"/>
    <n v="350000000"/>
    <m/>
    <x v="0"/>
    <m/>
    <m/>
    <m/>
  </r>
  <r>
    <n v="111"/>
    <s v="Tiryaki Agro Gıda Sanayi ve Ticaret A.Ş."/>
    <x v="2"/>
    <x v="0"/>
    <d v="2017-04-07T00:00:00"/>
    <s v="-"/>
    <d v="2017-07-14T00:00:00"/>
    <s v="Tahsisli/Nitelikli Yatırımcı"/>
    <n v="200000000"/>
    <n v="56067954.360685155"/>
    <n v="0"/>
    <n v="200000000"/>
    <m/>
    <x v="0"/>
    <m/>
    <m/>
    <m/>
  </r>
  <r>
    <n v="112"/>
    <s v="Çelikler Taahhüt İnşaat ve Sanayi A.Ş."/>
    <x v="2"/>
    <x v="0"/>
    <d v="2017-05-30T00:00:00"/>
    <s v="-"/>
    <d v="2017-07-14T00:00:00"/>
    <s v="Nitelikli Yatırımcı"/>
    <n v="400000000"/>
    <n v="112135908.72137031"/>
    <n v="0"/>
    <n v="400000000"/>
    <m/>
    <x v="0"/>
    <m/>
    <m/>
    <m/>
  </r>
  <r>
    <n v="113"/>
    <s v="Odea Bank A.Ş."/>
    <x v="1"/>
    <x v="0"/>
    <d v="2017-07-06T00:00:00"/>
    <s v="-"/>
    <d v="2017-07-14T00:00:00"/>
    <s v="Yurt Dışı"/>
    <m/>
    <m/>
    <m/>
    <m/>
    <n v="300000000"/>
    <x v="1"/>
    <n v="300000000"/>
    <n v="0"/>
    <n v="1133610000"/>
  </r>
  <r>
    <n v="114"/>
    <s v="Enerjisa Enerji A.Ş."/>
    <x v="2"/>
    <x v="0"/>
    <d v="2017-05-25T00:00:00"/>
    <s v="-"/>
    <d v="2017-07-21T00:00:00"/>
    <s v="Nitelikli Yatırımcı"/>
    <n v="1000000000"/>
    <n v="282805429.8642534"/>
    <n v="435000000"/>
    <n v="565000000"/>
    <m/>
    <x v="0"/>
    <m/>
    <m/>
    <m/>
  </r>
  <r>
    <n v="115"/>
    <s v="Şeker Faktoring A.Ş."/>
    <x v="0"/>
    <x v="0"/>
    <d v="2017-06-06T00:00:00"/>
    <s v="-"/>
    <d v="2017-07-21T00:00:00"/>
    <s v="Halka Arz/Tahsisli/Nitelikli Yatırımcı"/>
    <n v="55000000"/>
    <n v="15554298.642533936"/>
    <n v="55000000"/>
    <n v="0"/>
    <m/>
    <x v="0"/>
    <m/>
    <m/>
    <m/>
  </r>
  <r>
    <n v="116"/>
    <s v="Çağdaş Faktoring A.Ş."/>
    <x v="0"/>
    <x v="0"/>
    <d v="2017-06-07T00:00:00"/>
    <s v="-"/>
    <d v="2017-07-21T00:00:00"/>
    <s v="Nitelikli Yatırımcı"/>
    <n v="150000000"/>
    <n v="42420814.47963801"/>
    <n v="45000000"/>
    <n v="105000000"/>
    <m/>
    <x v="0"/>
    <m/>
    <m/>
    <m/>
  </r>
  <r>
    <n v="117"/>
    <s v="Burgan Bank A.Ş."/>
    <x v="1"/>
    <x v="0"/>
    <d v="2017-06-14T00:00:00"/>
    <s v="-"/>
    <d v="2017-07-21T00:00:00"/>
    <s v="Yurt Dışı"/>
    <m/>
    <m/>
    <m/>
    <m/>
    <n v="400000000"/>
    <x v="1"/>
    <n v="0"/>
    <n v="400000000"/>
    <n v="0"/>
  </r>
  <r>
    <n v="118"/>
    <s v="Garanti Faktoring A.Ş."/>
    <x v="0"/>
    <x v="0"/>
    <d v="2017-06-15T00:00:00"/>
    <s v="-"/>
    <d v="2017-07-21T00:00:00"/>
    <s v="Nitelikli Yatırımcı"/>
    <n v="1000000000"/>
    <n v="282805429.8642534"/>
    <n v="834910000"/>
    <n v="165090000"/>
    <m/>
    <x v="0"/>
    <m/>
    <m/>
    <m/>
  </r>
  <r>
    <n v="119"/>
    <s v="Çelik Motor Ticaret A.Ş."/>
    <x v="2"/>
    <x v="0"/>
    <d v="2017-06-23T00:00:00"/>
    <s v="-"/>
    <d v="2017-07-28T00:00:00"/>
    <s v="Nitelikli Yatırımcı"/>
    <n v="180000000"/>
    <n v="50910736.508654825"/>
    <n v="170000000"/>
    <n v="10000000"/>
    <m/>
    <x v="0"/>
    <m/>
    <m/>
    <m/>
  </r>
  <r>
    <n v="120"/>
    <s v="LDR Turizm A.Ş."/>
    <x v="2"/>
    <x v="0"/>
    <d v="2017-06-29T00:00:00"/>
    <s v="-"/>
    <d v="2017-07-28T00:00:00"/>
    <s v="Nitelikli Yatırımcı"/>
    <n v="60000000"/>
    <n v="16970245.502884943"/>
    <n v="36000000"/>
    <n v="24000000"/>
    <m/>
    <x v="0"/>
    <m/>
    <m/>
    <m/>
  </r>
  <r>
    <n v="121"/>
    <s v="Vakıf Faktoring A.Ş."/>
    <x v="0"/>
    <x v="0"/>
    <d v="2017-07-06T00:00:00"/>
    <s v="-"/>
    <d v="2017-07-28T00:00:00"/>
    <s v="Tahsisli/Nitelikli Yatırımcı"/>
    <n v="300000000"/>
    <n v="84851227.514424711"/>
    <n v="299260000"/>
    <n v="740000"/>
    <m/>
    <x v="0"/>
    <m/>
    <m/>
    <m/>
  </r>
  <r>
    <n v="122"/>
    <s v="Ünlü Menkul Değerler A.Ş."/>
    <x v="0"/>
    <x v="0"/>
    <d v="2017-07-12T00:00:00"/>
    <s v="-"/>
    <d v="2017-07-28T00:00:00"/>
    <s v="Nitelikli Yatırımcı"/>
    <n v="100000000"/>
    <n v="28283742.504808236"/>
    <n v="99898039"/>
    <n v="101961"/>
    <m/>
    <x v="0"/>
    <m/>
    <m/>
    <m/>
  </r>
  <r>
    <n v="123"/>
    <s v="Türkiye Vakıflar Bankası T.A.O."/>
    <x v="1"/>
    <x v="0"/>
    <d v="2017-06-22T00:00:00"/>
    <s v="-"/>
    <d v="2017-08-04T00:00:00"/>
    <s v="Halka Arz/Tahsisli/Nitelikli Yatırımcı"/>
    <n v="16000000000"/>
    <n v="4526166902.4045258"/>
    <n v="5423334259"/>
    <n v="10576665741"/>
    <m/>
    <x v="0"/>
    <m/>
    <m/>
    <m/>
  </r>
  <r>
    <n v="124"/>
    <s v="ALJ Finansman A.Ş."/>
    <x v="0"/>
    <x v="0"/>
    <d v="2017-06-23T00:00:00"/>
    <s v="-"/>
    <d v="2017-08-04T00:00:00"/>
    <s v="Tahsisli/Nitelikli Yatırımcı"/>
    <n v="350000000"/>
    <n v="99009900.990099013"/>
    <n v="0"/>
    <n v="350000000"/>
    <m/>
    <x v="0"/>
    <m/>
    <m/>
    <m/>
  </r>
  <r>
    <n v="125"/>
    <s v="Umur Basım Sanayi ve Ticaret A.Ş."/>
    <x v="2"/>
    <x v="0"/>
    <d v="2017-07-13T00:00:00"/>
    <s v="-"/>
    <d v="2017-08-04T00:00:00"/>
    <s v="Nitelikli Yatırımcı"/>
    <n v="100000000"/>
    <n v="28288543.140028287"/>
    <n v="0"/>
    <n v="100000000"/>
    <m/>
    <x v="0"/>
    <m/>
    <m/>
    <m/>
  </r>
  <r>
    <n v="126"/>
    <s v="Tüpraş Türkiye Petrol Rafinerileri A.Ş."/>
    <x v="2"/>
    <x v="0"/>
    <d v="2017-07-17T00:00:00"/>
    <s v="-"/>
    <d v="2017-08-04T00:00:00"/>
    <s v="Yurt Dışı"/>
    <m/>
    <m/>
    <m/>
    <m/>
    <n v="1000000000"/>
    <x v="1"/>
    <n v="700000000"/>
    <n v="300000000"/>
    <n v="2645090000"/>
  </r>
  <r>
    <n v="127"/>
    <s v="Aktif Yatırım Bankası A.Ş."/>
    <x v="1"/>
    <x v="0"/>
    <d v="2017-07-21T00:00:00"/>
    <s v="-"/>
    <d v="2017-08-04T00:00:00"/>
    <s v="Nitelikli Yatırımcı"/>
    <n v="1700000000"/>
    <n v="480905233.38048089"/>
    <n v="1700000000"/>
    <n v="0"/>
    <m/>
    <x v="0"/>
    <m/>
    <m/>
    <m/>
  </r>
  <r>
    <n v="128"/>
    <s v="Yapı Kredi Yatırım Menkul Değerler A.Ş."/>
    <x v="0"/>
    <x v="0"/>
    <d v="2017-08-01T00:00:00"/>
    <s v="-"/>
    <d v="2017-08-04T00:00:00"/>
    <s v="Tahsisli/Nitelikli Yatırımcı"/>
    <n v="1350000000"/>
    <n v="381895332.39038187"/>
    <n v="1344960000"/>
    <n v="5040000"/>
    <m/>
    <x v="0"/>
    <m/>
    <m/>
    <m/>
  </r>
  <r>
    <n v="129"/>
    <s v="Yapı Kredi Yatırım Menkul Değerler A.Ş."/>
    <x v="0"/>
    <x v="0"/>
    <d v="2017-08-01T00:00:00"/>
    <s v="-"/>
    <d v="2017-08-04T00:00:00"/>
    <s v="Nitelikli Yatırımcı"/>
    <n v="300000000"/>
    <n v="84865629.420084864"/>
    <n v="299950000"/>
    <n v="50000"/>
    <m/>
    <x v="0"/>
    <m/>
    <m/>
    <m/>
  </r>
  <r>
    <n v="130"/>
    <s v="Aktif Yatırım Bankası A.Ş. (2) No'lu Turkcell Varlık Finansmanı Fonu"/>
    <x v="4"/>
    <x v="3"/>
    <d v="2017-06-30T00:00:00"/>
    <s v="-"/>
    <d v="2017-08-11T00:00:00"/>
    <s v="Nitelikli Yatırımcı"/>
    <n v="100000000"/>
    <n v="28169807.60021409"/>
    <n v="100000000"/>
    <n v="0"/>
    <m/>
    <x v="0"/>
    <m/>
    <m/>
    <m/>
  </r>
  <r>
    <n v="131"/>
    <s v="Karsan Otomotiv Sanayii ve Ticaret A.Ş."/>
    <x v="2"/>
    <x v="0"/>
    <d v="2017-07-13T00:00:00"/>
    <s v="-"/>
    <d v="2017-08-11T00:00:00"/>
    <s v="Tahsisli/Nitelikli Yatırımcı"/>
    <n v="200000000"/>
    <n v="56339615.20042818"/>
    <n v="155000000"/>
    <n v="45000000"/>
    <m/>
    <x v="0"/>
    <m/>
    <m/>
    <m/>
  </r>
  <r>
    <n v="132"/>
    <s v="Eko Faktoring A.Ş."/>
    <x v="0"/>
    <x v="0"/>
    <d v="2017-07-20T00:00:00"/>
    <s v="-"/>
    <d v="2017-08-11T00:00:00"/>
    <s v="Nitelikli Yatırımcı"/>
    <n v="135000000"/>
    <n v="38029240.260289021"/>
    <n v="98250000"/>
    <n v="36750000"/>
    <m/>
    <x v="0"/>
    <m/>
    <m/>
    <m/>
  </r>
  <r>
    <n v="133"/>
    <s v="Coca Cola İçecek A.Ş."/>
    <x v="2"/>
    <x v="0"/>
    <d v="2017-07-26T00:00:00"/>
    <s v="-"/>
    <d v="2017-08-11T00:00:00"/>
    <s v="Yurt Dışı"/>
    <m/>
    <m/>
    <m/>
    <m/>
    <n v="1000000000"/>
    <x v="1"/>
    <n v="500000000"/>
    <n v="500000000"/>
    <n v="1889350000"/>
  </r>
  <r>
    <n v="134"/>
    <s v="Garanti Filo Yönetimi Hizmetleri A.Ş."/>
    <x v="2"/>
    <x v="0"/>
    <d v="2017-06-28T00:00:00"/>
    <s v="-"/>
    <d v="2017-08-23T00:00:00"/>
    <s v="Nitelikli Yatırımcı"/>
    <n v="90000000"/>
    <n v="25700334.104343355"/>
    <n v="90000000"/>
    <n v="0"/>
    <m/>
    <x v="0"/>
    <m/>
    <m/>
    <m/>
  </r>
  <r>
    <n v="135"/>
    <s v="Alternatifbank A.Ş."/>
    <x v="1"/>
    <x v="0"/>
    <d v="2017-07-10T00:00:00"/>
    <s v="-"/>
    <d v="2017-08-23T00:00:00"/>
    <s v="Nitelikli Yatırımcı"/>
    <n v="700000000"/>
    <n v="199891487.4782261"/>
    <n v="0"/>
    <n v="700000000"/>
    <m/>
    <x v="0"/>
    <m/>
    <m/>
    <m/>
  </r>
  <r>
    <n v="136"/>
    <s v="Katmerciler Araç Üstü Ekipman Sanayi ve Ticaret A.Ş."/>
    <x v="2"/>
    <x v="0"/>
    <d v="2017-07-11T00:00:00"/>
    <s v="-"/>
    <d v="2017-08-23T00:00:00"/>
    <s v="Nitelikli Yatırımcı"/>
    <n v="150000000"/>
    <n v="42833890.173905596"/>
    <n v="0"/>
    <n v="150000000"/>
    <m/>
    <x v="0"/>
    <m/>
    <m/>
    <m/>
  </r>
  <r>
    <n v="137"/>
    <s v="Deniz Gayrimenkul Yatırım Ortaklığı A.Ş."/>
    <x v="2"/>
    <x v="0"/>
    <d v="2017-07-13T00:00:00"/>
    <s v="-"/>
    <d v="2017-08-23T00:00:00"/>
    <s v="Nitelikli Yatırımcı"/>
    <n v="250000000"/>
    <n v="71389816.956509322"/>
    <n v="0"/>
    <n v="250000000"/>
    <m/>
    <x v="0"/>
    <m/>
    <m/>
    <m/>
  </r>
  <r>
    <n v="138"/>
    <s v="Zorlu Faktoring A.Ş."/>
    <x v="0"/>
    <x v="0"/>
    <d v="2017-07-19T00:00:00"/>
    <s v="-"/>
    <d v="2017-08-23T00:00:00"/>
    <s v="Nitelikli Yatırımcı"/>
    <n v="199000000"/>
    <n v="56826294.297381423"/>
    <n v="88000000"/>
    <n v="111000000"/>
    <m/>
    <x v="0"/>
    <m/>
    <m/>
    <m/>
  </r>
  <r>
    <n v="139"/>
    <s v="Halk Gayrimenkul Yatırım Ortaklığı A.Ş."/>
    <x v="2"/>
    <x v="0"/>
    <d v="2017-07-27T00:00:00"/>
    <s v="-"/>
    <d v="2017-08-23T00:00:00"/>
    <s v="Tahsisli/Nitelikli Yatırımcı"/>
    <n v="500000000"/>
    <n v="142779633.91301864"/>
    <n v="100000000"/>
    <n v="400000000"/>
    <m/>
    <x v="0"/>
    <m/>
    <m/>
    <m/>
  </r>
  <r>
    <n v="140"/>
    <s v="Ak Yatırım Menkul Değerler A.Ş."/>
    <x v="0"/>
    <x v="0"/>
    <d v="2017-08-02T00:00:00"/>
    <s v="-"/>
    <d v="2017-08-23T00:00:00"/>
    <s v="Nitelikli Yatırımcı"/>
    <n v="400000000"/>
    <n v="114223707.13041492"/>
    <n v="0"/>
    <n v="400000000"/>
    <m/>
    <x v="0"/>
    <m/>
    <m/>
    <m/>
  </r>
  <r>
    <n v="141"/>
    <s v="Ak Yatırım Menkul Değerler A.Ş."/>
    <x v="0"/>
    <x v="0"/>
    <d v="2017-08-02T00:00:00"/>
    <s v="-"/>
    <d v="2017-08-23T00:00:00"/>
    <s v="Nitelikli Yatırımcı"/>
    <n v="200000000"/>
    <n v="57111853.565207459"/>
    <n v="121487000"/>
    <n v="78513000"/>
    <m/>
    <x v="0"/>
    <m/>
    <m/>
    <m/>
  </r>
  <r>
    <n v="142"/>
    <s v="Deniz Faktoring A.Ş."/>
    <x v="0"/>
    <x v="0"/>
    <d v="2017-08-03T00:00:00"/>
    <s v="-"/>
    <d v="2017-08-23T00:00:00"/>
    <s v="Nitelikli Yatırımcı"/>
    <n v="1015000000"/>
    <n v="289842656.84342784"/>
    <n v="336200000"/>
    <n v="678800000"/>
    <m/>
    <x v="0"/>
    <m/>
    <m/>
    <m/>
  </r>
  <r>
    <n v="143"/>
    <s v="Limak Çimento Sanayi ve Ticaret A.Ş."/>
    <x v="2"/>
    <x v="0"/>
    <d v="2017-08-11T00:00:00"/>
    <s v="-"/>
    <d v="2017-08-23T00:00:00"/>
    <s v="Nitelikli Yatırımcı"/>
    <n v="300000000"/>
    <n v="85667780.347811192"/>
    <n v="0"/>
    <n v="300000000"/>
    <m/>
    <x v="0"/>
    <m/>
    <m/>
    <m/>
  </r>
  <r>
    <n v="144"/>
    <s v="Türkiye Vakıflar Bankası T.A.O."/>
    <x v="1"/>
    <x v="0"/>
    <d v="2017-08-15T00:00:00"/>
    <s v="-"/>
    <d v="2017-08-23T00:00:00"/>
    <s v="Nitelikli Yatırımcı"/>
    <n v="3000000000"/>
    <n v="856677803.47811186"/>
    <n v="525000000"/>
    <n v="2475000000"/>
    <m/>
    <x v="0"/>
    <m/>
    <m/>
    <m/>
  </r>
  <r>
    <n v="145"/>
    <s v="Volkswagen Doğuş Finansman A.Ş."/>
    <x v="0"/>
    <x v="0"/>
    <d v="2017-08-07T00:00:00"/>
    <s v="-"/>
    <d v="2017-09-08T00:00:00"/>
    <s v="Nitelikli Yatırımcı"/>
    <n v="950000000"/>
    <n v="278404595.14110714"/>
    <n v="130000000"/>
    <n v="820000000"/>
    <m/>
    <x v="0"/>
    <m/>
    <m/>
    <m/>
  </r>
  <r>
    <n v="146"/>
    <s v="Oyak Yatırım Menkul Değerler A.Ş."/>
    <x v="0"/>
    <x v="0"/>
    <d v="2017-08-10T00:00:00"/>
    <s v="-"/>
    <d v="2017-09-08T00:00:00"/>
    <s v="Nitelikli Yatırımcı"/>
    <n v="30000000"/>
    <n v="8791724.0570875946"/>
    <n v="0"/>
    <n v="30000000"/>
    <m/>
    <x v="0"/>
    <m/>
    <m/>
    <m/>
  </r>
  <r>
    <n v="147"/>
    <s v="Katılım Varlık Kiralama A.Ş."/>
    <x v="0"/>
    <x v="1"/>
    <d v="2017-07-17T00:00:00"/>
    <s v="-"/>
    <d v="2017-09-21T00:00:00"/>
    <s v="Tahsisli/Nitelikli Yatırımcı"/>
    <n v="200000000"/>
    <n v="56894148.436833277"/>
    <n v="200000000"/>
    <n v="0"/>
    <m/>
    <x v="0"/>
    <m/>
    <m/>
    <m/>
  </r>
  <r>
    <n v="148"/>
    <s v="Aksa Enerji Üretim A.Ş."/>
    <x v="2"/>
    <x v="0"/>
    <d v="2017-07-26T00:00:00"/>
    <s v="-"/>
    <d v="2017-09-21T00:00:00"/>
    <s v="Nitelikli Yatırımcı"/>
    <n v="335000000"/>
    <n v="95297698.631695732"/>
    <n v="0"/>
    <n v="335000000"/>
    <m/>
    <x v="0"/>
    <m/>
    <m/>
    <m/>
  </r>
  <r>
    <n v="149"/>
    <s v="Atılım Faktoring A.Ş."/>
    <x v="0"/>
    <x v="0"/>
    <d v="2017-08-04T00:00:00"/>
    <s v="-"/>
    <d v="2017-09-21T00:00:00"/>
    <s v="Nitelikli Yatırımcı"/>
    <n v="130000000"/>
    <n v="36981196.48394163"/>
    <n v="41500000"/>
    <n v="88500000"/>
    <m/>
    <x v="0"/>
    <m/>
    <m/>
    <m/>
  </r>
  <r>
    <n v="150"/>
    <s v="Analiz Faktoring A.Ş."/>
    <x v="0"/>
    <x v="0"/>
    <d v="2017-08-16T00:00:00"/>
    <s v="-"/>
    <d v="2017-09-21T00:00:00"/>
    <s v="Nitelikli Yatırımcı"/>
    <n v="39000000"/>
    <n v="11094358.945182489"/>
    <n v="39000000"/>
    <n v="0"/>
    <m/>
    <x v="0"/>
    <m/>
    <m/>
    <m/>
  </r>
  <r>
    <n v="151"/>
    <s v="Finans Faktoring A.Ş."/>
    <x v="0"/>
    <x v="0"/>
    <d v="2017-08-21T00:00:00"/>
    <s v="-"/>
    <d v="2017-09-21T00:00:00"/>
    <s v="Tahsisli/Nitelikli Yatırımcı"/>
    <n v="194495600"/>
    <n v="55328307.683554746"/>
    <n v="194494600"/>
    <n v="1000"/>
    <m/>
    <x v="0"/>
    <m/>
    <m/>
    <m/>
  </r>
  <r>
    <n v="152"/>
    <s v="Net Holding A.Ş."/>
    <x v="2"/>
    <x v="0"/>
    <d v="2017-09-05T00:00:00"/>
    <s v="-"/>
    <d v="2017-09-22T00:00:00"/>
    <s v="Yurt Dışı"/>
    <m/>
    <m/>
    <m/>
    <m/>
    <n v="50000000"/>
    <x v="2"/>
    <n v="39000000"/>
    <n v="11000000"/>
    <n v="169178269"/>
  </r>
  <r>
    <n v="153"/>
    <s v="Türkiye Halk Bankası A.Ş."/>
    <x v="1"/>
    <x v="0"/>
    <d v="2017-08-21T00:00:00"/>
    <s v="-"/>
    <d v="2017-09-29T00:00:00"/>
    <s v="Yurt Dışı"/>
    <m/>
    <m/>
    <m/>
    <m/>
    <n v="2500000000"/>
    <x v="1"/>
    <n v="0"/>
    <n v="2500000000"/>
    <n v="0"/>
  </r>
  <r>
    <n v="154"/>
    <s v="Denizbank A.Ş."/>
    <x v="1"/>
    <x v="0"/>
    <d v="2017-08-22T00:00:00"/>
    <s v="-"/>
    <d v="2017-09-29T00:00:00"/>
    <s v="Halka Arz/Tahsisli/Nitelikli Yatırımcı"/>
    <n v="7000000000"/>
    <n v="1967120977.9401433"/>
    <n v="1114000000"/>
    <n v="5886000000"/>
    <m/>
    <x v="0"/>
    <m/>
    <m/>
    <m/>
  </r>
  <r>
    <n v="155"/>
    <s v="Türkiye Halk Bankası A.Ş."/>
    <x v="1"/>
    <x v="0"/>
    <d v="2017-09-05T00:00:00"/>
    <s v="-"/>
    <d v="2017-09-29T00:00:00"/>
    <s v="Halka Arz/Tahsisli/Nitelikli Yatırımcı"/>
    <n v="12000000000"/>
    <n v="3372207390.7545314"/>
    <n v="2045000000"/>
    <n v="9955000000"/>
    <m/>
    <x v="0"/>
    <m/>
    <m/>
    <m/>
  </r>
  <r>
    <n v="156"/>
    <s v="Türkiye Halk Bankası A.Ş."/>
    <x v="1"/>
    <x v="0"/>
    <d v="2017-09-05T00:00:00"/>
    <s v="-"/>
    <d v="2017-09-29T00:00:00"/>
    <s v="Nitelikli Yatırımcı"/>
    <n v="3000000000"/>
    <n v="843051847.68863285"/>
    <n v="1000000000"/>
    <n v="2000000000"/>
    <m/>
    <x v="0"/>
    <m/>
    <m/>
    <m/>
  </r>
  <r>
    <n v="157"/>
    <s v="Nurol Varlık Kiralama A.Ş."/>
    <x v="0"/>
    <x v="1"/>
    <d v="2017-08-17T00:00:00"/>
    <s v="-"/>
    <d v="2017-09-29T00:00:00"/>
    <s v="Nitelikli Yatırımcı"/>
    <n v="100000000"/>
    <n v="28101728.256287761"/>
    <n v="0"/>
    <n v="100000000"/>
    <m/>
    <x v="0"/>
    <m/>
    <m/>
    <m/>
  </r>
  <r>
    <n v="158"/>
    <s v="Türkiye Vakıflar Bankası T.A.O."/>
    <x v="1"/>
    <x v="4"/>
    <d v="2017-09-06T00:00:00"/>
    <s v="-"/>
    <d v="2017-09-29T00:00:00"/>
    <s v="Yurt Dışı"/>
    <m/>
    <m/>
    <m/>
    <m/>
    <n v="3000000000"/>
    <x v="2"/>
    <n v="609087072.70000005"/>
    <n v="2390912927.3000002"/>
    <n v="2666000000"/>
  </r>
  <r>
    <n v="159"/>
    <s v="Ata Gayrimenkul Yatırım Ortaklığı A.Ş."/>
    <x v="2"/>
    <x v="0"/>
    <d v="2017-08-23T00:00:00"/>
    <s v="-"/>
    <d v="2017-09-29T00:00:00"/>
    <s v="Nitelikli Yatırımcı"/>
    <n v="150000000"/>
    <n v="42152592.384431645"/>
    <n v="50000000"/>
    <n v="100000000"/>
    <m/>
    <x v="0"/>
    <m/>
    <m/>
    <m/>
  </r>
  <r>
    <n v="160"/>
    <s v="Tam Faktoring A.Ş."/>
    <x v="0"/>
    <x v="0"/>
    <d v="2017-07-18T00:00:00"/>
    <s v="-"/>
    <d v="2017-10-09T00:00:00"/>
    <s v="Tahsisli/Nitelikli Yatırımcı"/>
    <n v="30000000"/>
    <n v="8102414.5195268188"/>
    <n v="0"/>
    <n v="30000000"/>
    <m/>
    <x v="0"/>
    <m/>
    <m/>
    <m/>
  </r>
  <r>
    <n v="161"/>
    <s v="Şeker Finansal Kiralama A.Ş."/>
    <x v="0"/>
    <x v="0"/>
    <d v="2017-08-22T00:00:00"/>
    <s v="-"/>
    <d v="2017-10-09T00:00:00"/>
    <s v="Halka Arz/Tahsisli/Nitelikli Yatırımcı"/>
    <n v="110000000"/>
    <n v="29708853.238265004"/>
    <n v="110000000"/>
    <n v="0"/>
    <m/>
    <x v="0"/>
    <m/>
    <m/>
    <m/>
  </r>
  <r>
    <n v="162"/>
    <s v="Nurol Yatırım Bankası A.Ş"/>
    <x v="1"/>
    <x v="0"/>
    <d v="2017-09-07T00:00:00"/>
    <s v="-"/>
    <d v="2017-10-09T00:00:00"/>
    <s v="Nitelikli Yatırımcı"/>
    <n v="461021250"/>
    <n v="124512842.32701345"/>
    <n v="460500000"/>
    <n v="521250"/>
    <m/>
    <x v="0"/>
    <m/>
    <m/>
    <m/>
  </r>
  <r>
    <n v="163"/>
    <s v="Fibabanka A.Ş."/>
    <x v="1"/>
    <x v="0"/>
    <d v="2017-09-19T00:00:00"/>
    <s v="-"/>
    <d v="2017-10-09T00:00:00"/>
    <s v="Yurt Dışı"/>
    <m/>
    <m/>
    <m/>
    <m/>
    <n v="750000000"/>
    <x v="1"/>
    <n v="0"/>
    <n v="750000000"/>
    <n v="0"/>
  </r>
  <r>
    <n v="164"/>
    <s v="Koç Fiat Kredi Finansman A.Ş."/>
    <x v="0"/>
    <x v="0"/>
    <d v="2017-09-25T00:00:00"/>
    <s v="-"/>
    <d v="2017-10-09T00:00:00"/>
    <s v="Nitelikli Yatırımcı"/>
    <n v="545000000"/>
    <n v="147193863.77140388"/>
    <n v="150000000"/>
    <n v="395000000"/>
    <m/>
    <x v="0"/>
    <m/>
    <m/>
    <m/>
  </r>
  <r>
    <n v="165"/>
    <s v="Garanti Finansal Kiralama A.Ş."/>
    <x v="0"/>
    <x v="0"/>
    <d v="2017-09-05T00:00:00"/>
    <s v="-"/>
    <d v="2017-10-13T00:00:00"/>
    <s v="Nitelikli Yatırımcı"/>
    <n v="2388993000"/>
    <n v="653730571.36602449"/>
    <n v="100000000"/>
    <n v="2288993000"/>
    <m/>
    <x v="0"/>
    <m/>
    <m/>
    <m/>
  </r>
  <r>
    <n v="166"/>
    <s v="Ak Finansal Kiralama A.Ş."/>
    <x v="0"/>
    <x v="0"/>
    <d v="2017-09-08T00:00:00"/>
    <s v="-"/>
    <d v="2017-10-13T00:00:00"/>
    <s v="Tahsisli/Nitelikli Yatırımcı"/>
    <n v="1000000000"/>
    <n v="273642732.0490368"/>
    <n v="333350000"/>
    <n v="666650000"/>
    <m/>
    <x v="0"/>
    <m/>
    <m/>
    <m/>
  </r>
  <r>
    <n v="167"/>
    <s v="Türkiye İş Bankası A.Ş."/>
    <x v="1"/>
    <x v="0"/>
    <d v="2017-09-13T00:00:00"/>
    <s v="-"/>
    <d v="2017-10-13T00:00:00"/>
    <s v="Halka Arz/Tahsisli/Nitelikli Yatırımcı"/>
    <n v="20000000000"/>
    <n v="5472854640.9807358"/>
    <n v="2014141241"/>
    <n v="17985858759"/>
    <m/>
    <x v="0"/>
    <m/>
    <m/>
    <m/>
  </r>
  <r>
    <n v="168"/>
    <s v="Ünlü Menkul Değerler A.Ş."/>
    <x v="0"/>
    <x v="0"/>
    <d v="2017-09-26T00:00:00"/>
    <s v="-"/>
    <d v="2017-10-13T00:00:00"/>
    <s v="Nitelikli Yatırımcı"/>
    <n v="100000000"/>
    <n v="27364273.204903677"/>
    <n v="98318080"/>
    <n v="1681920"/>
    <m/>
    <x v="0"/>
    <m/>
    <m/>
    <m/>
  </r>
  <r>
    <n v="169"/>
    <s v="Yapı Kredi Yatırım Menkul Değerler A.Ş."/>
    <x v="0"/>
    <x v="0"/>
    <d v="2017-09-26T00:00:00"/>
    <s v="-"/>
    <d v="2017-10-13T00:00:00"/>
    <s v="Nitelikli Yatırımcı"/>
    <n v="500000000"/>
    <n v="136821366.0245184"/>
    <n v="499393963"/>
    <n v="606037"/>
    <m/>
    <x v="0"/>
    <m/>
    <m/>
    <m/>
  </r>
  <r>
    <n v="170"/>
    <s v="Aktif Yatırım Bankası A.Ş"/>
    <x v="1"/>
    <x v="0"/>
    <d v="2017-09-27T00:00:00"/>
    <s v="-"/>
    <d v="2017-10-13T00:00:00"/>
    <s v="Halka Arz/Tahsisli/Nitelikli Yatırımcı"/>
    <n v="1400000000"/>
    <n v="383099824.86865151"/>
    <n v="1205000000"/>
    <n v="195000000"/>
    <m/>
    <x v="0"/>
    <m/>
    <m/>
    <m/>
  </r>
  <r>
    <n v="171"/>
    <s v="Aktif Yatırım Bankası A.Ş"/>
    <x v="1"/>
    <x v="0"/>
    <d v="2017-09-27T00:00:00"/>
    <s v="-"/>
    <d v="2017-10-13T00:00:00"/>
    <s v="Yurt Dışı"/>
    <m/>
    <m/>
    <m/>
    <m/>
    <n v="200000000"/>
    <x v="3"/>
    <n v="0"/>
    <n v="200000000"/>
    <n v="0"/>
  </r>
  <r>
    <n v="172"/>
    <s v="Türk Ekonomi Bankası A.Ş."/>
    <x v="1"/>
    <x v="0"/>
    <d v="2017-10-03T00:00:00"/>
    <s v="-"/>
    <d v="2017-10-13T00:00:00"/>
    <s v="Yurt Dışı"/>
    <m/>
    <m/>
    <m/>
    <m/>
    <n v="600000000"/>
    <x v="1"/>
    <n v="0"/>
    <n v="600000000"/>
    <n v="0"/>
  </r>
  <r>
    <n v="173"/>
    <s v="Aktif Bank Sukuk Varlık Kiralama A.Ş."/>
    <x v="0"/>
    <x v="1"/>
    <d v="2017-09-22T00:00:00"/>
    <s v="-"/>
    <d v="2017-10-13T00:00:00"/>
    <s v="Nitelikli Yatırımcı"/>
    <n v="200000000"/>
    <n v="54728546.409807354"/>
    <n v="75000000"/>
    <n v="125000000"/>
    <m/>
    <x v="0"/>
    <m/>
    <m/>
    <m/>
  </r>
  <r>
    <n v="174"/>
    <s v="Alternatif Finansal Kiralama A.Ş"/>
    <x v="0"/>
    <x v="0"/>
    <d v="2017-09-05T00:00:00"/>
    <s v="-"/>
    <d v="2017-10-20T00:00:00"/>
    <s v="Nitelikli Yatırımcı"/>
    <n v="567304000"/>
    <n v="154743187.58353564"/>
    <n v="134826000"/>
    <n v="432478000"/>
    <m/>
    <x v="0"/>
    <m/>
    <m/>
    <m/>
  </r>
  <r>
    <n v="175"/>
    <s v="İş Yatırım Menkul Değerler A.Ş."/>
    <x v="0"/>
    <x v="6"/>
    <d v="2017-09-11T00:00:00"/>
    <s v="-"/>
    <d v="2017-10-20T00:00:00"/>
    <s v="Halka Arz"/>
    <n v="300000000"/>
    <n v="81830828.400752842"/>
    <n v="66740000"/>
    <n v="233260000"/>
    <m/>
    <x v="0"/>
    <m/>
    <m/>
    <m/>
  </r>
  <r>
    <n v="176"/>
    <s v="Halk Yatırım Menkul Değerler A.Ş."/>
    <x v="0"/>
    <x v="0"/>
    <d v="2017-09-29T00:00:00"/>
    <s v="-"/>
    <d v="2017-10-20T00:00:00"/>
    <s v="Nitelikli Yatırımcı"/>
    <n v="408000000"/>
    <n v="111289926.62502386"/>
    <n v="170000000"/>
    <n v="238000000"/>
    <m/>
    <x v="0"/>
    <m/>
    <m/>
    <m/>
  </r>
  <r>
    <n v="177"/>
    <s v="Kent Faktoring A.Ş."/>
    <x v="0"/>
    <x v="0"/>
    <d v="2017-10-04T00:00:00"/>
    <s v="-"/>
    <d v="2017-10-20T00:00:00"/>
    <s v="Nitelikli Yatırımcı"/>
    <n v="50000000"/>
    <n v="13638471.400125474"/>
    <n v="9000000"/>
    <n v="41000000"/>
    <m/>
    <x v="0"/>
    <m/>
    <m/>
    <m/>
  </r>
  <r>
    <n v="178"/>
    <s v="Boyner Perakende ve Tekstil Yatırımları A.Ş."/>
    <x v="2"/>
    <x v="0"/>
    <d v="2017-10-04T00:00:00"/>
    <s v="-"/>
    <d v="2017-10-20T00:00:00"/>
    <s v="Tahsisli/Nitelikli Yatırımcı"/>
    <n v="210000000"/>
    <n v="57281579.88052699"/>
    <n v="0"/>
    <n v="210000000"/>
    <m/>
    <x v="0"/>
    <m/>
    <m/>
    <m/>
  </r>
  <r>
    <n v="179"/>
    <s v="Yapı ve Kredi Bankası A.Ş."/>
    <x v="1"/>
    <x v="4"/>
    <d v="2017-06-13T00:00:00"/>
    <s v="-"/>
    <d v="2017-10-20T00:00:00"/>
    <s v="Yurt Dışı"/>
    <m/>
    <m/>
    <m/>
    <m/>
    <n v="1000000000"/>
    <x v="2"/>
    <n v="0"/>
    <n v="1000000000"/>
    <n v="0"/>
  </r>
  <r>
    <n v="180"/>
    <s v="Fibabanka A.Ş."/>
    <x v="1"/>
    <x v="5"/>
    <d v="2017-05-31T00:00:00"/>
    <s v="-"/>
    <d v="2017-11-03T00:00:00"/>
    <s v="Yurt Dışı"/>
    <m/>
    <m/>
    <m/>
    <m/>
    <n v="1200000000"/>
    <x v="3"/>
    <n v="0"/>
    <n v="1200000000"/>
    <n v="0"/>
  </r>
  <r>
    <n v="181"/>
    <s v="Çalık Holding A.Ş."/>
    <x v="2"/>
    <x v="0"/>
    <d v="2017-09-13T00:00:00"/>
    <s v="-"/>
    <d v="2017-11-03T00:00:00"/>
    <s v="Yurt Dışı"/>
    <m/>
    <m/>
    <m/>
    <m/>
    <n v="50000000"/>
    <x v="2"/>
    <n v="0"/>
    <n v="50000000"/>
    <n v="0"/>
  </r>
  <r>
    <n v="182"/>
    <s v="Akbank T.A.Ş."/>
    <x v="1"/>
    <x v="0"/>
    <d v="2017-09-15T00:00:00"/>
    <s v="-"/>
    <d v="2017-11-03T00:00:00"/>
    <s v="Tahsisli/Nitelikli Yatırımcı"/>
    <n v="10000000000"/>
    <n v="2612876254.1806021"/>
    <n v="3033278971"/>
    <n v="6966721029"/>
    <m/>
    <x v="0"/>
    <m/>
    <m/>
    <m/>
  </r>
  <r>
    <n v="183"/>
    <s v="Akbank T.A.Ş."/>
    <x v="1"/>
    <x v="0"/>
    <d v="2017-09-15T00:00:00"/>
    <s v="-"/>
    <d v="2017-11-03T00:00:00"/>
    <s v="Nitelikli Yatırımcı"/>
    <n v="7500000000"/>
    <n v="1959657190.6354516"/>
    <n v="0"/>
    <n v="7500000000"/>
    <m/>
    <x v="0"/>
    <m/>
    <m/>
    <m/>
  </r>
  <r>
    <n v="184"/>
    <s v="Şekerbank T.A.Ş."/>
    <x v="1"/>
    <x v="0"/>
    <d v="2017-09-15T00:00:00"/>
    <s v="-"/>
    <d v="2017-11-03T00:00:00"/>
    <s v="Yurt Dışı"/>
    <m/>
    <m/>
    <m/>
    <m/>
    <n v="300000000"/>
    <x v="1"/>
    <n v="0"/>
    <n v="300000000"/>
    <n v="0"/>
  </r>
  <r>
    <n v="185"/>
    <s v="Başkent Elektrik Dağıtım A.Ş."/>
    <x v="2"/>
    <x v="0"/>
    <d v="2017-10-03T00:00:00"/>
    <s v="-"/>
    <d v="2017-11-03T00:00:00"/>
    <s v="Nitelikli Yatırımcı"/>
    <n v="1000000000"/>
    <n v="261287625.41806021"/>
    <n v="0"/>
    <n v="1000000000"/>
    <m/>
    <x v="0"/>
    <m/>
    <m/>
    <m/>
  </r>
  <r>
    <n v="186"/>
    <s v="Türk Ekonomi Bankası A.Ş."/>
    <x v="1"/>
    <x v="0"/>
    <d v="2017-10-03T00:00:00"/>
    <s v="-"/>
    <d v="2017-11-03T00:00:00"/>
    <s v="Halka Arz/Tahsisli/Nitelikli Yatırımcı"/>
    <n v="4000000000"/>
    <n v="1045150501.6722409"/>
    <n v="877878511"/>
    <n v="3122121489"/>
    <m/>
    <x v="0"/>
    <m/>
    <m/>
    <m/>
  </r>
  <r>
    <n v="187"/>
    <s v="İş Yatırım Menkul Değerler A.Ş."/>
    <x v="0"/>
    <x v="0"/>
    <d v="2017-10-09T00:00:00"/>
    <s v="-"/>
    <d v="2017-11-03T00:00:00"/>
    <s v="Tahsisli/Nitelikli Yatırımcı"/>
    <n v="3500000000"/>
    <n v="914506688.9632107"/>
    <n v="792440000"/>
    <n v="2707560000"/>
    <m/>
    <x v="0"/>
    <m/>
    <m/>
    <m/>
  </r>
  <r>
    <n v="188"/>
    <s v="Şekerbank T.A.Ş."/>
    <x v="1"/>
    <x v="0"/>
    <d v="2017-10-11T00:00:00"/>
    <s v="-"/>
    <d v="2017-11-03T00:00:00"/>
    <s v="Tahsisli/Nitelikli Yatırımcı"/>
    <n v="1500000000"/>
    <n v="391931438.12709033"/>
    <n v="0"/>
    <n v="1500000000"/>
    <m/>
    <x v="0"/>
    <m/>
    <m/>
    <m/>
  </r>
  <r>
    <n v="189"/>
    <s v="Finansbank A.Ş."/>
    <x v="1"/>
    <x v="0"/>
    <d v="2017-10-12T00:00:00"/>
    <s v="-"/>
    <d v="2017-11-03T00:00:00"/>
    <s v="Yurt Dışı"/>
    <m/>
    <m/>
    <m/>
    <m/>
    <n v="850000000"/>
    <x v="1"/>
    <n v="0"/>
    <n v="850000000"/>
    <n v="0"/>
  </r>
  <r>
    <n v="190"/>
    <s v="Deniz Finansal Kiralama A.Ş."/>
    <x v="0"/>
    <x v="0"/>
    <d v="2017-10-13T00:00:00"/>
    <s v="-"/>
    <d v="2017-11-03T00:00:00"/>
    <s v="Nitelikli Yatırımcı"/>
    <n v="2790804000"/>
    <n v="729202550.16722405"/>
    <n v="185000000"/>
    <n v="2605804000"/>
    <m/>
    <x v="0"/>
    <m/>
    <m/>
    <m/>
  </r>
  <r>
    <n v="191"/>
    <s v="Lider Faktoring A.Ş."/>
    <x v="0"/>
    <x v="0"/>
    <d v="2017-10-13T00:00:00"/>
    <s v="-"/>
    <d v="2017-11-03T00:00:00"/>
    <s v="Tahsisli/Nitelikli Yatırımcı"/>
    <n v="200000000"/>
    <n v="52257525.08361204"/>
    <n v="60000000"/>
    <n v="140000000"/>
    <m/>
    <x v="0"/>
    <m/>
    <m/>
    <m/>
  </r>
  <r>
    <n v="192"/>
    <s v="Arena Faktoring A.Ş."/>
    <x v="0"/>
    <x v="0"/>
    <d v="2017-10-16T00:00:00"/>
    <s v="-"/>
    <d v="2017-11-03T00:00:00"/>
    <s v="Nitelikli Yatırımcı"/>
    <n v="32177005"/>
    <n v="8407453.2295150496"/>
    <n v="10000000"/>
    <n v="22177005"/>
    <m/>
    <x v="0"/>
    <m/>
    <m/>
    <m/>
  </r>
  <r>
    <n v="193"/>
    <s v="Oyak Yatırım Menkul Değerler A.Ş."/>
    <x v="0"/>
    <x v="0"/>
    <d v="2017-10-17T00:00:00"/>
    <s v="-"/>
    <d v="2017-11-03T00:00:00"/>
    <s v="Nitelikli Yatırımcı"/>
    <n v="114000000"/>
    <n v="29786789.297658864"/>
    <n v="57000000"/>
    <n v="57000000"/>
    <m/>
    <x v="0"/>
    <m/>
    <m/>
    <m/>
  </r>
  <r>
    <n v="194"/>
    <s v="Analiz Faktoring A.Ş."/>
    <x v="0"/>
    <x v="0"/>
    <d v="2017-10-17T00:00:00"/>
    <s v="-"/>
    <d v="2017-11-03T00:00:00"/>
    <s v="Nitelikli Yatırımcı"/>
    <n v="130000000"/>
    <n v="33967391.304347828"/>
    <n v="30000000"/>
    <n v="100000000"/>
    <m/>
    <x v="0"/>
    <m/>
    <m/>
    <m/>
  </r>
  <r>
    <n v="195"/>
    <s v="Opet Petrolcülük A.Ş."/>
    <x v="2"/>
    <x v="0"/>
    <d v="2017-10-17T00:00:00"/>
    <s v="-"/>
    <d v="2017-11-03T00:00:00"/>
    <s v="Nitelikli Yatırımcı"/>
    <n v="500000000"/>
    <n v="130643812.70903011"/>
    <n v="0"/>
    <n v="500000000"/>
    <m/>
    <x v="0"/>
    <m/>
    <m/>
    <m/>
  </r>
  <r>
    <n v="196"/>
    <s v="Vakıf Faktoring A.Ş."/>
    <x v="0"/>
    <x v="0"/>
    <d v="2017-10-18T00:00:00"/>
    <s v="-"/>
    <d v="2017-11-03T00:00:00"/>
    <s v="Nitelikli Yatırımcı"/>
    <n v="300000000"/>
    <n v="78386287.625418067"/>
    <n v="300000000"/>
    <n v="0"/>
    <m/>
    <x v="0"/>
    <m/>
    <m/>
    <m/>
  </r>
  <r>
    <n v="197"/>
    <s v="Otokoç Otomotiv Ticaret ve Sanayi A.Ş."/>
    <x v="2"/>
    <x v="0"/>
    <d v="2017-10-20T00:00:00"/>
    <s v="-"/>
    <d v="2017-11-03T00:00:00"/>
    <s v="Nitelikli Yatırımcı"/>
    <n v="300000000"/>
    <n v="78386287.625418067"/>
    <n v="0"/>
    <n v="300000000"/>
    <m/>
    <x v="0"/>
    <m/>
    <m/>
    <m/>
  </r>
  <r>
    <n v="198"/>
    <s v="Atılım Faktoring A.Ş"/>
    <x v="0"/>
    <x v="0"/>
    <d v="2017-10-24T00:00:00"/>
    <s v="-"/>
    <d v="2017-11-03T00:00:00"/>
    <s v="Nitelikli Yatırımcı"/>
    <n v="46000000"/>
    <n v="12019230.76923077"/>
    <n v="0"/>
    <n v="46000000"/>
    <m/>
    <x v="0"/>
    <m/>
    <m/>
    <m/>
  </r>
  <r>
    <n v="199"/>
    <s v="Finans Finansal Kiralama A.Ş."/>
    <x v="0"/>
    <x v="0"/>
    <d v="2017-10-16T00:00:00"/>
    <s v="-"/>
    <d v="2017-11-10T00:00:00"/>
    <s v="Tahsisli/Nitelikli Yatırımcı"/>
    <n v="2000000000"/>
    <n v="516622323.25058764"/>
    <n v="320752300"/>
    <n v="1679247700"/>
    <m/>
    <x v="0"/>
    <m/>
    <m/>
    <m/>
  </r>
  <r>
    <n v="200"/>
    <s v="İş Faktoring A.Ş."/>
    <x v="0"/>
    <x v="0"/>
    <d v="2017-10-31T00:00:00"/>
    <s v="-"/>
    <d v="2017-11-10T00:00:00"/>
    <s v="Nitelikli Yatırımcı"/>
    <n v="520000000"/>
    <n v="134321804.04515278"/>
    <n v="0"/>
    <n v="520000000"/>
    <m/>
    <x v="0"/>
    <m/>
    <m/>
    <m/>
  </r>
  <r>
    <n v="201"/>
    <s v="Zorlu Osmangazi Enerji Sanayi ve Ticaret A.Ş."/>
    <x v="2"/>
    <x v="0"/>
    <d v="2017-10-02T00:00:00"/>
    <s v="-"/>
    <d v="2017-11-17T00:00:00"/>
    <s v="Nitelikli Yatırımcı"/>
    <n v="500000000"/>
    <n v="128660388.03973033"/>
    <n v="175000000"/>
    <n v="325000000"/>
    <m/>
    <x v="0"/>
    <m/>
    <m/>
    <m/>
  </r>
  <r>
    <n v="202"/>
    <s v="Finansbank A.Ş."/>
    <x v="1"/>
    <x v="0"/>
    <d v="2017-10-04T00:00:00"/>
    <s v="-"/>
    <d v="2017-11-17T00:00:00"/>
    <s v="Halka Arz/Tahsisli/Nitelikli Yatırımcı"/>
    <n v="10000000000"/>
    <n v="2573207760.7946067"/>
    <n v="664954200"/>
    <n v="9335045800"/>
    <m/>
    <x v="0"/>
    <m/>
    <m/>
    <m/>
  </r>
  <r>
    <n v="203"/>
    <s v="Sümer Faktoring A.Ş."/>
    <x v="0"/>
    <x v="0"/>
    <d v="2017-10-13T00:00:00"/>
    <s v="-"/>
    <d v="2017-11-17T00:00:00"/>
    <s v="Nitelikli Yatırımcı"/>
    <n v="40000000"/>
    <n v="10292831.043178426"/>
    <n v="10000000"/>
    <n v="30000000"/>
    <m/>
    <x v="0"/>
    <m/>
    <m/>
    <m/>
  </r>
  <r>
    <n v="204"/>
    <s v="Adana Çimento Sanayii T.A.Ş."/>
    <x v="2"/>
    <x v="0"/>
    <d v="2017-10-26T00:00:00"/>
    <s v="-"/>
    <d v="2017-11-17T00:00:00"/>
    <s v="Nitelikli Yatırımcı"/>
    <n v="250000000"/>
    <n v="64330194.019865163"/>
    <n v="0"/>
    <n v="250000000"/>
    <m/>
    <x v="0"/>
    <m/>
    <m/>
    <m/>
  </r>
  <r>
    <n v="205"/>
    <s v="Koç Finansman A.Ş."/>
    <x v="0"/>
    <x v="0"/>
    <d v="2017-10-27T00:00:00"/>
    <s v="-"/>
    <d v="2017-11-17T00:00:00"/>
    <s v="Tahsisli/Nitelikli Yatırımcı"/>
    <n v="885000000"/>
    <n v="227728886.83032268"/>
    <n v="0"/>
    <n v="885000000"/>
    <m/>
    <x v="0"/>
    <m/>
    <m/>
    <m/>
  </r>
  <r>
    <n v="206"/>
    <s v="Çelik Motor Ticaret A.Ş"/>
    <x v="2"/>
    <x v="0"/>
    <d v="2017-11-01T00:00:00"/>
    <s v="-"/>
    <d v="2017-11-17T00:00:00"/>
    <s v="Nitelikli Yatırımcı"/>
    <n v="105000000"/>
    <n v="27018681.488343369"/>
    <n v="0"/>
    <n v="105000000"/>
    <m/>
    <x v="0"/>
    <m/>
    <m/>
    <m/>
  </r>
  <r>
    <n v="207"/>
    <s v="Akbank T.A.Ş."/>
    <x v="1"/>
    <x v="0"/>
    <d v="2017-11-01T00:00:00"/>
    <s v="-"/>
    <d v="2017-11-17T00:00:00"/>
    <s v="Yurt Dışı"/>
    <m/>
    <m/>
    <m/>
    <m/>
    <n v="6000000000"/>
    <x v="1"/>
    <n v="0"/>
    <n v="6000000000"/>
    <n v="0"/>
  </r>
  <r>
    <n v="208"/>
    <s v="YDA İnşaat Sanayi ve Ticaret A.Ş."/>
    <x v="2"/>
    <x v="0"/>
    <d v="2017-11-02T00:00:00"/>
    <s v="-"/>
    <d v="2017-11-17T00:00:00"/>
    <s v="Nitelikli Yatırımcı"/>
    <n v="1000000000"/>
    <n v="257320776.07946065"/>
    <n v="400000000"/>
    <n v="600000000"/>
    <m/>
    <x v="0"/>
    <m/>
    <m/>
    <m/>
  </r>
  <r>
    <n v="209"/>
    <s v="Destek Varlık Yönetim A.Ş."/>
    <x v="0"/>
    <x v="0"/>
    <d v="2017-08-22T00:00:00"/>
    <s v="-"/>
    <d v="2017-11-27T00:00:00"/>
    <s v="Tahsisli/Nitelikli Yatırımcı"/>
    <n v="36000000"/>
    <n v="9147271.064132534"/>
    <n v="12000000"/>
    <n v="24000000"/>
    <m/>
    <x v="0"/>
    <m/>
    <m/>
    <m/>
  </r>
  <r>
    <n v="210"/>
    <s v="Yapı Kredi Faktoring A.Ş."/>
    <x v="0"/>
    <x v="0"/>
    <d v="2017-10-20T00:00:00"/>
    <s v="-"/>
    <d v="2017-11-27T00:00:00"/>
    <s v="Nitelikli Yatırımcı"/>
    <n v="893628000"/>
    <n v="227062709.62496188"/>
    <n v="0"/>
    <n v="893628000"/>
    <m/>
    <x v="0"/>
    <m/>
    <m/>
    <m/>
  </r>
  <r>
    <n v="211"/>
    <s v="TF Varlık Kiralama A.Ş."/>
    <x v="0"/>
    <x v="1"/>
    <d v="2017-10-20T00:00:00"/>
    <s v="-"/>
    <d v="2017-11-27T00:00:00"/>
    <s v="Halka Arz/Tahsisli/Nitelikli Yatırımcı"/>
    <n v="2000000000"/>
    <n v="508181725.78514075"/>
    <n v="0"/>
    <n v="2000000000"/>
    <m/>
    <x v="0"/>
    <m/>
    <m/>
    <m/>
  </r>
  <r>
    <n v="212"/>
    <s v="Ak Yatırım Menkul Değerler A.Ş."/>
    <x v="0"/>
    <x v="0"/>
    <d v="2017-10-31T00:00:00"/>
    <s v="-"/>
    <d v="2017-11-27T00:00:00"/>
    <s v="Nitelikli Yatırımcı"/>
    <n v="250000000"/>
    <n v="63522715.723142594"/>
    <n v="200000000"/>
    <n v="50000000"/>
    <m/>
    <x v="0"/>
    <m/>
    <m/>
    <m/>
  </r>
  <r>
    <n v="213"/>
    <s v="Ak Yatırım Menkul Değerler A.Ş."/>
    <x v="0"/>
    <x v="0"/>
    <d v="2017-10-31T00:00:00"/>
    <s v="-"/>
    <d v="2017-11-27T00:00:00"/>
    <s v="Nitelikli Yatırımcı"/>
    <n v="250000000"/>
    <n v="63522715.723142594"/>
    <n v="0"/>
    <n v="250000000"/>
    <m/>
    <x v="0"/>
    <m/>
    <m/>
    <m/>
  </r>
  <r>
    <n v="214"/>
    <s v="Ekspo Faktoring A.Ş."/>
    <x v="0"/>
    <x v="0"/>
    <d v="2017-11-02T00:00:00"/>
    <s v="-"/>
    <d v="2017-11-27T00:00:00"/>
    <s v="Tahsisli/Nitelikli Yatırımcı"/>
    <n v="50000000"/>
    <n v="12704543.144628519"/>
    <n v="20000000"/>
    <n v="30000000"/>
    <m/>
    <x v="0"/>
    <m/>
    <m/>
    <m/>
  </r>
  <r>
    <n v="215"/>
    <s v="Yapı Kredi Yatırım Menkul Değerler A.Ş."/>
    <x v="0"/>
    <x v="0"/>
    <d v="2017-11-03T00:00:00"/>
    <s v="-"/>
    <d v="2017-11-27T00:00:00"/>
    <s v="Tahsisli/Nitelikli Yatırımcı"/>
    <n v="1750000000"/>
    <n v="444659010.06199819"/>
    <n v="172050000"/>
    <n v="1577950000"/>
    <m/>
    <x v="0"/>
    <m/>
    <m/>
    <m/>
  </r>
  <r>
    <n v="216"/>
    <s v="İş Finansal Kiralama A.Ş."/>
    <x v="0"/>
    <x v="0"/>
    <d v="2017-11-08T00:00:00"/>
    <s v="-"/>
    <d v="2017-11-27T00:00:00"/>
    <s v="Nitelikli Yatırımcı"/>
    <n v="4500000000"/>
    <n v="1143408883.0165668"/>
    <n v="0"/>
    <n v="4500000000"/>
    <m/>
    <x v="0"/>
    <m/>
    <m/>
    <m/>
  </r>
  <r>
    <n v="217"/>
    <s v="Aygaz A.Ş."/>
    <x v="2"/>
    <x v="0"/>
    <d v="2017-11-15T00:00:00"/>
    <s v="-"/>
    <d v="2017-11-27T00:00:00"/>
    <s v="Tahsisli/Nitelikli Yatırımcı"/>
    <n v="300000000"/>
    <n v="76227258.867771119"/>
    <n v="0"/>
    <n v="300000000"/>
    <m/>
    <x v="0"/>
    <m/>
    <m/>
    <m/>
  </r>
  <r>
    <n v="218"/>
    <s v="Yapı ve Kredi Bankası A.Ş."/>
    <x v="1"/>
    <x v="0"/>
    <d v="2017-10-16T00:00:00"/>
    <s v="-"/>
    <d v="2017-12-06T00:00:00"/>
    <s v="Halka Arz/Tahsisli/Nitelikli Yatırımcı"/>
    <n v="10000000000"/>
    <n v="2590874938.4667201"/>
    <n v="0"/>
    <n v="10000000000"/>
    <m/>
    <x v="0"/>
    <m/>
    <m/>
    <m/>
  </r>
  <r>
    <n v="219"/>
    <s v="Şeker Finansal Kiralama A.Ş."/>
    <x v="0"/>
    <x v="0"/>
    <d v="2017-11-07T00:00:00"/>
    <s v="-"/>
    <d v="2017-12-06T00:00:00"/>
    <s v="Halka Arz/Tahsisli/Nitelikli Yatırımcı"/>
    <n v="150000000"/>
    <n v="38863124.077000804"/>
    <n v="41000000"/>
    <n v="109000000"/>
    <m/>
    <x v="0"/>
    <m/>
    <m/>
    <m/>
  </r>
  <r>
    <n v="220"/>
    <s v="Bolu Çimento Sanayii A.Ş."/>
    <x v="2"/>
    <x v="0"/>
    <d v="2017-11-08T00:00:00"/>
    <s v="-"/>
    <d v="2017-12-06T00:00:00"/>
    <s v="Nitelikli Yatırımcı"/>
    <n v="400000000"/>
    <n v="103634997.53866881"/>
    <n v="0"/>
    <n v="400000000"/>
    <m/>
    <x v="0"/>
    <m/>
    <m/>
    <m/>
  </r>
  <r>
    <n v="221"/>
    <s v="Orfin Finansman A.Ş."/>
    <x v="0"/>
    <x v="0"/>
    <d v="2017-11-09T00:00:00"/>
    <s v="-"/>
    <d v="2017-12-06T00:00:00"/>
    <s v="Nitelikli Yatırımcı"/>
    <n v="390000000"/>
    <n v="101044122.60020208"/>
    <n v="0"/>
    <n v="390000000"/>
    <m/>
    <x v="0"/>
    <m/>
    <m/>
    <m/>
  </r>
  <r>
    <n v="222"/>
    <s v="Nurol Yatırım Bankası A.Ş."/>
    <x v="1"/>
    <x v="0"/>
    <d v="2017-11-13T00:00:00"/>
    <s v="-"/>
    <d v="2017-12-06T00:00:00"/>
    <s v="Nitelikli Yatırımcı"/>
    <n v="300000000"/>
    <n v="77726248.154001608"/>
    <n v="0"/>
    <n v="300000000"/>
    <m/>
    <x v="0"/>
    <m/>
    <m/>
    <m/>
  </r>
  <r>
    <n v="223"/>
    <s v="Aktif Bank Sukuk Varlık Kiralama A.Ş."/>
    <x v="0"/>
    <x v="1"/>
    <d v="2017-11-14T00:00:00"/>
    <s v="-"/>
    <d v="2017-12-06T00:00:00"/>
    <s v="Nitelikli Yatırımcı"/>
    <n v="171990000"/>
    <n v="44560458.066689119"/>
    <n v="0"/>
    <n v="171990000"/>
    <m/>
    <x v="0"/>
    <m/>
    <m/>
    <m/>
  </r>
  <r>
    <n v="224"/>
    <s v="Türkiye Sınai Kalkınma Bankası A.Ş."/>
    <x v="1"/>
    <x v="0"/>
    <d v="2017-11-16T00:00:00"/>
    <s v="-"/>
    <d v="2017-12-06T00:00:00"/>
    <s v="Yurt Dışı"/>
    <m/>
    <m/>
    <m/>
    <m/>
    <n v="750000000"/>
    <x v="1"/>
    <n v="0"/>
    <n v="750000000"/>
    <n v="0"/>
  </r>
  <r>
    <n v="225"/>
    <s v="Şekerbank T.A.Ş."/>
    <x v="1"/>
    <x v="0"/>
    <d v="2017-11-20T00:00:00"/>
    <s v="-"/>
    <d v="2017-12-06T00:00:00"/>
    <s v="Nitelikli Yatırımcı"/>
    <n v="500000000"/>
    <n v="129543746.923336"/>
    <n v="300000000"/>
    <n v="200000000"/>
    <m/>
    <x v="0"/>
    <m/>
    <m/>
    <m/>
  </r>
  <r>
    <n v="226"/>
    <s v="Finans Faktoring A.Ş."/>
    <x v="0"/>
    <x v="0"/>
    <d v="2017-11-20T00:00:00"/>
    <s v="-"/>
    <d v="2017-12-06T00:00:00"/>
    <s v="Tahsisli/Nitelikli Yatırımcı"/>
    <n v="250000000"/>
    <n v="64771873.461668"/>
    <n v="163050000"/>
    <n v="86950000"/>
    <m/>
    <x v="0"/>
    <m/>
    <m/>
    <m/>
  </r>
  <r>
    <n v="227"/>
    <s v="Aktif Yatırım Bankası A.Ş. (8) No’lu Varlık Finansmanı Fonu"/>
    <x v="4"/>
    <x v="3"/>
    <d v="2017-11-27T00:00:00"/>
    <s v="-"/>
    <d v="2017-12-06T00:00:00"/>
    <s v="Nitelikli Yatırımcı"/>
    <n v="500000000"/>
    <n v="129543746.923336"/>
    <n v="497650000"/>
    <n v="2350000"/>
    <m/>
    <x v="0"/>
    <m/>
    <m/>
    <m/>
  </r>
  <r>
    <n v="228"/>
    <s v="Halk Varlık Kiralama A.Ş."/>
    <x v="0"/>
    <x v="1"/>
    <d v="2017-11-27T00:00:00"/>
    <s v="-"/>
    <d v="2017-12-06T00:00:00"/>
    <s v="Tahsisli/Nitelikli Yatırımcı"/>
    <n v="1000000000"/>
    <n v="259087493.846672"/>
    <n v="100000000"/>
    <n v="900000000"/>
    <m/>
    <x v="0"/>
    <m/>
    <m/>
    <m/>
  </r>
  <r>
    <n v="229"/>
    <s v="Aktif Yatırım Bankası A.Ş. (9) No’lu Varlık Finansmanı Fonu"/>
    <x v="4"/>
    <x v="3"/>
    <d v="2017-11-27T00:00:00"/>
    <s v="-"/>
    <d v="2017-12-15T00:00:00"/>
    <s v="Nitelikli Yatırımcı"/>
    <n v="500000000"/>
    <n v="129543746.923336"/>
    <n v="0"/>
    <n v="500000000"/>
    <m/>
    <x v="0"/>
    <m/>
    <m/>
    <m/>
  </r>
  <r>
    <n v="230"/>
    <s v="Deutsche Bank AG (Londra Şubesi)"/>
    <x v="0"/>
    <x v="6"/>
    <d v="2017-11-08T00:00:00"/>
    <s v="-"/>
    <d v="2017-12-15T00:00:00"/>
    <s v="Halka Arz"/>
    <n v="150000000"/>
    <n v="38799793.067770302"/>
    <n v="2080000"/>
    <n v="147920000"/>
    <m/>
    <x v="0"/>
    <m/>
    <m/>
    <m/>
  </r>
  <r>
    <n v="231"/>
    <s v="Atılım Faktoring A.Ş."/>
    <x v="0"/>
    <x v="0"/>
    <d v="2017-11-21T00:00:00"/>
    <s v="-"/>
    <d v="2017-12-15T00:00:00"/>
    <s v="Nitelikli Yatırımcı"/>
    <n v="10500000"/>
    <n v="2715985.5147439213"/>
    <n v="0"/>
    <n v="10500000"/>
    <m/>
    <x v="0"/>
    <m/>
    <m/>
    <m/>
  </r>
  <r>
    <n v="232"/>
    <s v="Türk Ekonomi Bankası A.Ş."/>
    <x v="1"/>
    <x v="0"/>
    <d v="2017-11-23T00:00:00"/>
    <s v="-"/>
    <d v="2017-12-15T00:00:00"/>
    <s v="Nitelikli Yatırımcı"/>
    <n v="250000000"/>
    <n v="64666321.779617175"/>
    <n v="0"/>
    <n v="250000000"/>
    <m/>
    <x v="0"/>
    <m/>
    <m/>
    <m/>
  </r>
  <r>
    <n v="233"/>
    <s v="Tacirler Yatırım Menkul Değerler A.Ş."/>
    <x v="0"/>
    <x v="0"/>
    <d v="2017-11-23T00:00:00"/>
    <s v="-"/>
    <d v="2017-12-15T00:00:00"/>
    <s v="Nitelikli Yatırımcı"/>
    <n v="300000000"/>
    <n v="77599586.135540605"/>
    <n v="0"/>
    <n v="300000000"/>
    <m/>
    <x v="0"/>
    <m/>
    <m/>
    <m/>
  </r>
  <r>
    <n v="234"/>
    <s v="Tacirler Yatırım Menkul Değerler A.Ş."/>
    <x v="0"/>
    <x v="0"/>
    <d v="2017-11-23T00:00:00"/>
    <s v="-"/>
    <d v="2017-12-15T00:00:00"/>
    <s v="Nitelikli Yatırımcı"/>
    <n v="100000000"/>
    <n v="25866528.711846869"/>
    <n v="0"/>
    <n v="100000000"/>
    <m/>
    <x v="0"/>
    <m/>
    <m/>
    <m/>
  </r>
  <r>
    <n v="235"/>
    <s v="Kapital Faktoring A.Ş."/>
    <x v="0"/>
    <x v="0"/>
    <d v="2017-11-24T00:00:00"/>
    <s v="-"/>
    <d v="2017-12-15T00:00:00"/>
    <s v="Nitelikli Yatırımcı"/>
    <n v="600000000"/>
    <n v="155199172.27108121"/>
    <n v="0"/>
    <n v="600000000"/>
    <m/>
    <x v="0"/>
    <m/>
    <m/>
    <m/>
  </r>
  <r>
    <n v="236"/>
    <s v="İş Yatırım Menkul Değerler A.Ş"/>
    <x v="0"/>
    <x v="0"/>
    <d v="2017-11-27T00:00:00"/>
    <s v="-"/>
    <d v="2017-12-15T00:00:00"/>
    <s v="Yurt Dışı"/>
    <m/>
    <m/>
    <m/>
    <m/>
    <n v="100000000"/>
    <x v="1"/>
    <n v="0"/>
    <n v="100000000"/>
    <n v="0"/>
  </r>
  <r>
    <n v="237"/>
    <s v="Akfen Gayrimenkul Yatırım Ortaklığı A.Ş."/>
    <x v="2"/>
    <x v="0"/>
    <d v="2017-11-10T00:00:00"/>
    <s v="-"/>
    <d v="2017-12-22T00:00:00"/>
    <s v="Nitelikli Yatırımcı"/>
    <n v="300000000"/>
    <n v="78571054.423550367"/>
    <n v="0"/>
    <n v="300000000"/>
    <m/>
    <x v="0"/>
    <m/>
    <m/>
    <m/>
  </r>
  <r>
    <n v="238"/>
    <s v="Petkim Petrokimya Holding A.Ş."/>
    <x v="2"/>
    <x v="0"/>
    <d v="2017-11-20T00:00:00"/>
    <s v="-"/>
    <d v="2017-12-22T00:00:00"/>
    <s v="Yurt Dışı"/>
    <m/>
    <m/>
    <m/>
    <m/>
    <n v="500000000"/>
    <x v="1"/>
    <n v="0"/>
    <n v="500000000"/>
    <n v="0"/>
  </r>
  <r>
    <n v="239"/>
    <s v="Ak Finansal Kiralama A.Ş."/>
    <x v="0"/>
    <x v="0"/>
    <d v="2017-11-22T00:00:00"/>
    <s v="-"/>
    <d v="2017-12-22T00:00:00"/>
    <s v="Tahsisli/Nitelikli Yatırımcı"/>
    <n v="900000000"/>
    <n v="235713163.2706511"/>
    <n v="0"/>
    <n v="900000000"/>
    <m/>
    <x v="0"/>
    <m/>
    <m/>
    <m/>
  </r>
  <r>
    <n v="240"/>
    <s v="KT Kira Sertifikaları Varlık Kiralama A.Ş."/>
    <x v="0"/>
    <x v="1"/>
    <d v="2017-11-30T00:00:00"/>
    <s v="-"/>
    <d v="2017-12-29T00:00:00"/>
    <s v="Halka Arz/Tahsisli/Nitelikli Yatırımcı"/>
    <n v="5000000000"/>
    <n v="1323206393.7332945"/>
    <n v="0"/>
    <n v="5000000000"/>
    <m/>
    <x v="0"/>
    <m/>
    <m/>
    <m/>
  </r>
  <r>
    <n v="241"/>
    <s v="Bereket Varlık Kiralama A.Ş."/>
    <x v="0"/>
    <x v="1"/>
    <d v="2017-12-04T00:00:00"/>
    <s v="-"/>
    <d v="2017-12-29T00:00:00"/>
    <s v="Tahsisli/Nitelikli Yatırımcı"/>
    <n v="3000000000"/>
    <n v="793923836.23997664"/>
    <n v="0"/>
    <n v="3000000000"/>
    <m/>
    <x v="0"/>
    <m/>
    <m/>
    <m/>
  </r>
  <r>
    <n v="242"/>
    <s v="Ünlü Menkul Değerler A.Ş."/>
    <x v="0"/>
    <x v="0"/>
    <d v="2017-12-14T00:00:00"/>
    <s v="-"/>
    <d v="2017-12-29T00:00:00"/>
    <s v="Nitelikli Yatırımcı"/>
    <n v="100000000"/>
    <n v="26464127.87466589"/>
    <n v="0"/>
    <n v="100000000"/>
    <m/>
    <x v="0"/>
    <m/>
    <m/>
    <m/>
  </r>
  <r>
    <n v="243"/>
    <s v="Varyap Varlıbaşlar Yapı Sanayi Turizm Yatırımları Ticaret ve Elektrik Üretim A.Ş. ***"/>
    <x v="2"/>
    <x v="0"/>
    <d v="2017-05-18T00:00:00"/>
    <s v="-"/>
    <d v="2017-05-26T00:00:00"/>
    <s v="Tahsisli/Nitelikli Yatırımcı"/>
    <m/>
    <m/>
    <m/>
    <m/>
    <m/>
    <x v="0"/>
    <m/>
    <m/>
    <m/>
  </r>
  <r>
    <n v="244"/>
    <s v="Metal Yapı Konut A.Ş."/>
    <x v="2"/>
    <x v="0"/>
    <d v="2016-06-16T00:00:00"/>
    <d v="2017-01-13T00:00:00"/>
    <s v="-"/>
    <m/>
    <m/>
    <m/>
    <m/>
    <m/>
    <m/>
    <x v="0"/>
    <m/>
    <m/>
    <m/>
  </r>
  <r>
    <n v="245"/>
    <s v="Final Varlık Yönetim A.Ş."/>
    <x v="0"/>
    <x v="0"/>
    <d v="2016-09-23T00:00:00"/>
    <d v="2017-01-13T00:00:00"/>
    <s v="-"/>
    <m/>
    <m/>
    <m/>
    <m/>
    <m/>
    <m/>
    <x v="0"/>
    <m/>
    <m/>
    <m/>
  </r>
  <r>
    <n v="246"/>
    <s v="Turknet İletişim Hizmetleri A.Ş."/>
    <x v="2"/>
    <x v="0"/>
    <d v="2016-12-26T00:00:00"/>
    <d v="2017-01-30T00:00:00"/>
    <s v="-"/>
    <m/>
    <m/>
    <m/>
    <m/>
    <m/>
    <m/>
    <x v="0"/>
    <m/>
    <m/>
    <m/>
  </r>
  <r>
    <n v="247"/>
    <s v="Ak Faktoring A.Ş."/>
    <x v="0"/>
    <x v="0"/>
    <d v="2016-10-12T00:00:00"/>
    <d v="2017-02-10T00:00:00"/>
    <s v="-"/>
    <m/>
    <m/>
    <m/>
    <m/>
    <m/>
    <m/>
    <x v="0"/>
    <m/>
    <m/>
    <m/>
  </r>
  <r>
    <n v="248"/>
    <s v="Creditwest Faktoring A.Ş."/>
    <x v="0"/>
    <x v="0"/>
    <d v="2016-12-09T00:00:00"/>
    <d v="2017-02-10T00:00:00"/>
    <s v="-"/>
    <m/>
    <m/>
    <m/>
    <m/>
    <m/>
    <m/>
    <x v="0"/>
    <m/>
    <m/>
    <m/>
  </r>
  <r>
    <n v="249"/>
    <s v="Doğuş Holding A.Ş."/>
    <x v="2"/>
    <x v="0"/>
    <d v="2016-09-08T00:00:00"/>
    <d v="2017-03-02T00:00:00"/>
    <s v="-"/>
    <m/>
    <m/>
    <m/>
    <m/>
    <m/>
    <m/>
    <x v="0"/>
    <m/>
    <m/>
    <m/>
  </r>
  <r>
    <n v="250"/>
    <s v="Kredi Finans Faktoring Hizmetleri A.Ş."/>
    <x v="0"/>
    <x v="0"/>
    <d v="2016-11-24T00:00:00"/>
    <d v="2017-03-03T00:00:00"/>
    <s v="-"/>
    <m/>
    <m/>
    <m/>
    <m/>
    <m/>
    <m/>
    <x v="0"/>
    <m/>
    <m/>
    <m/>
  </r>
  <r>
    <n v="251"/>
    <s v="İnanlar İnşaat A.Ş."/>
    <x v="2"/>
    <x v="0"/>
    <d v="2016-06-17T00:00:00"/>
    <d v="2017-03-10T00:00:00"/>
    <s v="-"/>
    <m/>
    <m/>
    <m/>
    <m/>
    <m/>
    <m/>
    <x v="0"/>
    <m/>
    <m/>
    <m/>
  </r>
  <r>
    <n v="252"/>
    <s v="Selah Makine ve Gemicilik Endüstri Ticaret A.Ş."/>
    <x v="2"/>
    <x v="0"/>
    <d v="2017-01-04T00:00:00"/>
    <d v="2017-03-27T00:00:00"/>
    <s v="-"/>
    <m/>
    <m/>
    <m/>
    <m/>
    <m/>
    <m/>
    <x v="0"/>
    <m/>
    <m/>
    <m/>
  </r>
  <r>
    <n v="253"/>
    <s v="Selah Makine ve Gemicilik Endüstri Ticaret A.Ş."/>
    <x v="2"/>
    <x v="0"/>
    <d v="2017-01-04T00:00:00"/>
    <d v="2017-03-27T00:00:00"/>
    <s v="-"/>
    <m/>
    <m/>
    <m/>
    <m/>
    <m/>
    <m/>
    <x v="0"/>
    <m/>
    <m/>
    <m/>
  </r>
  <r>
    <n v="254"/>
    <s v="Mega Varlık Yönetim A.Ş."/>
    <x v="0"/>
    <x v="0"/>
    <d v="2017-04-14T00:00:00"/>
    <d v="2017-06-22T00:00:00"/>
    <s v="-"/>
    <m/>
    <m/>
    <m/>
    <m/>
    <m/>
    <m/>
    <x v="0"/>
    <m/>
    <m/>
    <m/>
  </r>
  <r>
    <n v="255"/>
    <s v="Volkswagen Doğuş Finansman A.Ş."/>
    <x v="0"/>
    <x v="0"/>
    <d v="2017-05-15T00:00:00"/>
    <d v="2017-06-23T00:00:00"/>
    <s v="-"/>
    <m/>
    <m/>
    <m/>
    <m/>
    <m/>
    <m/>
    <x v="0"/>
    <m/>
    <m/>
    <m/>
  </r>
  <r>
    <n v="256"/>
    <s v="Arena Faktoring A.Ş."/>
    <x v="0"/>
    <x v="0"/>
    <d v="2017-05-04T00:00:00"/>
    <d v="2017-07-04T00:00:00"/>
    <s v="-"/>
    <m/>
    <m/>
    <m/>
    <m/>
    <m/>
    <m/>
    <x v="0"/>
    <m/>
    <m/>
    <m/>
  </r>
  <r>
    <n v="257"/>
    <s v="Yapı Kredi Yatırım Menkul Değerler A.Ş."/>
    <x v="0"/>
    <x v="0"/>
    <d v="2017-07-11T00:00:00"/>
    <d v="2017-07-28T00:00:00"/>
    <s v="-"/>
    <m/>
    <m/>
    <m/>
    <m/>
    <m/>
    <m/>
    <x v="0"/>
    <m/>
    <m/>
    <m/>
  </r>
  <r>
    <n v="258"/>
    <s v="Turknet İletişim Hizmetleri A.Ş."/>
    <x v="2"/>
    <x v="0"/>
    <d v="2017-06-06T00:00:00"/>
    <d v="2017-08-11T00:00:00"/>
    <s v="-"/>
    <m/>
    <m/>
    <m/>
    <m/>
    <m/>
    <m/>
    <x v="0"/>
    <m/>
    <m/>
    <m/>
  </r>
  <r>
    <n v="259"/>
    <s v="Set Varlık Kiralama A.Ş."/>
    <x v="0"/>
    <x v="1"/>
    <d v="2017-04-19T00:00:00"/>
    <d v="2017-09-12T00:00:00"/>
    <s v="-"/>
    <m/>
    <m/>
    <m/>
    <m/>
    <m/>
    <m/>
    <x v="0"/>
    <m/>
    <m/>
    <m/>
  </r>
  <r>
    <n v="260"/>
    <s v="Akdeniz Faktoring A.Ş."/>
    <x v="0"/>
    <x v="0"/>
    <d v="2017-10-06T00:00:00"/>
    <d v="2017-10-30T00:00:00"/>
    <s v="-"/>
    <m/>
    <m/>
    <m/>
    <m/>
    <m/>
    <m/>
    <x v="0"/>
    <m/>
    <m/>
    <m/>
  </r>
  <r>
    <n v="261"/>
    <s v="Türkiye Garanti Bankası A.Ş."/>
    <x v="1"/>
    <x v="6"/>
    <d v="2017-10-17T00:00:00"/>
    <d v="2017-11-28T00:00:00"/>
    <s v="-"/>
    <m/>
    <m/>
    <m/>
    <m/>
    <m/>
    <m/>
    <x v="0"/>
    <m/>
    <m/>
    <m/>
  </r>
  <r>
    <n v="262"/>
    <s v="Başer Faktoring A.Ş."/>
    <x v="0"/>
    <x v="0"/>
    <d v="2017-12-22T00:00:00"/>
    <d v="2017-12-28T00:00:00"/>
    <s v="-"/>
    <m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outline="1" outlineData="1" multipleFieldFilters="0" rowHeaderCaption="YURT DIŞI">
  <location ref="C286:G366" firstHeaderRow="1" firstDataRow="2" firstDataCol="1"/>
  <pivotFields count="17">
    <pivotField showAll="0"/>
    <pivotField showAll="0"/>
    <pivotField axis="axisRow" showAll="0">
      <items count="6">
        <item x="1"/>
        <item x="0"/>
        <item x="4"/>
        <item x="3"/>
        <item x="2"/>
        <item t="default"/>
      </items>
    </pivotField>
    <pivotField axis="axisRow" showAll="0">
      <items count="8">
        <item x="0"/>
        <item x="2"/>
        <item x="4"/>
        <item x="1"/>
        <item x="3"/>
        <item x="5"/>
        <item x="6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5">
        <item x="1"/>
        <item x="2"/>
        <item x="3"/>
        <item n="-" x="0"/>
        <item t="default"/>
      </items>
    </pivotField>
    <pivotField dataField="1" showAll="0"/>
    <pivotField dataField="1" showAll="0"/>
    <pivotField dataField="1" showAll="0"/>
  </pivotFields>
  <rowFields count="3">
    <field x="2"/>
    <field x="3"/>
    <field x="-2"/>
  </rowFields>
  <rowItems count="79">
    <i>
      <x/>
    </i>
    <i r="1">
      <x/>
    </i>
    <i r="2">
      <x/>
    </i>
    <i r="2" i="1">
      <x v="1"/>
    </i>
    <i r="2" i="2">
      <x v="2"/>
    </i>
    <i r="2" i="3">
      <x v="3"/>
    </i>
    <i r="1">
      <x v="2"/>
    </i>
    <i r="2">
      <x/>
    </i>
    <i r="2" i="1">
      <x v="1"/>
    </i>
    <i r="2" i="2">
      <x v="2"/>
    </i>
    <i r="2" i="3">
      <x v="3"/>
    </i>
    <i r="1">
      <x v="5"/>
    </i>
    <i r="2">
      <x/>
    </i>
    <i r="2" i="1">
      <x v="1"/>
    </i>
    <i r="2" i="2">
      <x v="2"/>
    </i>
    <i r="2" i="3">
      <x v="3"/>
    </i>
    <i r="1">
      <x v="6"/>
    </i>
    <i r="2">
      <x/>
    </i>
    <i r="2" i="1">
      <x v="1"/>
    </i>
    <i r="2" i="2">
      <x v="2"/>
    </i>
    <i r="2" i="3">
      <x v="3"/>
    </i>
    <i t="default">
      <x/>
    </i>
    <i t="default" i="1">
      <x/>
    </i>
    <i t="default" i="2">
      <x/>
    </i>
    <i t="default" i="3">
      <x/>
    </i>
    <i>
      <x v="1"/>
    </i>
    <i r="1">
      <x/>
    </i>
    <i r="2">
      <x/>
    </i>
    <i r="2" i="1">
      <x v="1"/>
    </i>
    <i r="2" i="2">
      <x v="2"/>
    </i>
    <i r="2" i="3">
      <x v="3"/>
    </i>
    <i r="1">
      <x v="3"/>
    </i>
    <i r="2">
      <x/>
    </i>
    <i r="2" i="1">
      <x v="1"/>
    </i>
    <i r="2" i="2">
      <x v="2"/>
    </i>
    <i r="2" i="3">
      <x v="3"/>
    </i>
    <i r="1">
      <x v="6"/>
    </i>
    <i r="2">
      <x/>
    </i>
    <i r="2" i="1">
      <x v="1"/>
    </i>
    <i r="2" i="2">
      <x v="2"/>
    </i>
    <i r="2" i="3">
      <x v="3"/>
    </i>
    <i t="default">
      <x v="1"/>
    </i>
    <i t="default" i="1">
      <x v="1"/>
    </i>
    <i t="default" i="2">
      <x v="1"/>
    </i>
    <i t="default" i="3">
      <x v="1"/>
    </i>
    <i>
      <x v="2"/>
    </i>
    <i r="1">
      <x v="4"/>
    </i>
    <i r="2">
      <x/>
    </i>
    <i r="2" i="1">
      <x v="1"/>
    </i>
    <i r="2" i="2">
      <x v="2"/>
    </i>
    <i r="2" i="3">
      <x v="3"/>
    </i>
    <i t="default">
      <x v="2"/>
    </i>
    <i t="default" i="1">
      <x v="2"/>
    </i>
    <i t="default" i="2">
      <x v="2"/>
    </i>
    <i t="default" i="3">
      <x v="2"/>
    </i>
    <i>
      <x v="3"/>
    </i>
    <i r="1">
      <x v="1"/>
    </i>
    <i r="2">
      <x/>
    </i>
    <i r="2" i="1">
      <x v="1"/>
    </i>
    <i r="2" i="2">
      <x v="2"/>
    </i>
    <i r="2" i="3">
      <x v="3"/>
    </i>
    <i t="default">
      <x v="3"/>
    </i>
    <i t="default" i="1">
      <x v="3"/>
    </i>
    <i t="default" i="2">
      <x v="3"/>
    </i>
    <i t="default" i="3">
      <x v="3"/>
    </i>
    <i>
      <x v="4"/>
    </i>
    <i r="1">
      <x/>
    </i>
    <i r="2">
      <x/>
    </i>
    <i r="2" i="1">
      <x v="1"/>
    </i>
    <i r="2" i="2">
      <x v="2"/>
    </i>
    <i r="2" i="3">
      <x v="3"/>
    </i>
    <i t="default">
      <x v="4"/>
    </i>
    <i t="default" i="1">
      <x v="4"/>
    </i>
    <i t="default" i="2">
      <x v="4"/>
    </i>
    <i t="default" i="3">
      <x v="4"/>
    </i>
    <i t="grand">
      <x/>
    </i>
    <i t="grand" i="1">
      <x/>
    </i>
    <i t="grand" i="2">
      <x/>
    </i>
    <i t="grand" i="3">
      <x/>
    </i>
  </rowItems>
  <colFields count="1">
    <field x="13"/>
  </colFields>
  <colItems count="4">
    <i>
      <x/>
    </i>
    <i>
      <x v="1"/>
    </i>
    <i>
      <x v="2"/>
    </i>
    <i>
      <x v="3"/>
    </i>
  </colItems>
  <dataFields count="4">
    <dataField name=" Yurtdışı İhraç Limiti Nominal Tutar" fld="12" baseField="3" baseItem="0"/>
    <dataField name=" Yurtdışı Tertip İhraç Belgesi Verilen Nominal Tutar" fld="14" baseField="3" baseItem="0"/>
    <dataField name=" Yurtdışı Satışa Hazır Nominal Tutar" fld="15" baseField="3" baseItem="0"/>
    <dataField name=" Yurtdışı Satışı Gerçekleşen Nominal Tutar (TL)**" fld="16" baseField="3" baseItem="0"/>
  </dataFields>
  <formats count="29">
    <format dxfId="36">
      <pivotArea field="2" type="button" dataOnly="0" labelOnly="1" outline="0" axis="axisRow" fieldPosition="0"/>
    </format>
    <format dxfId="37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0"/>
          </reference>
          <reference field="13" count="3" selected="0">
            <x v="0"/>
            <x v="1"/>
            <x v="2"/>
          </reference>
        </references>
      </pivotArea>
    </format>
    <format dxfId="38">
      <pivotArea collapsedLevelsAreSubtotals="1" fieldPosition="0">
        <references count="3">
          <reference field="2" count="1" selected="0">
            <x v="0"/>
          </reference>
          <reference field="3" count="1">
            <x v="2"/>
          </reference>
          <reference field="13" count="3" selected="0">
            <x v="0"/>
            <x v="1"/>
            <x v="2"/>
          </reference>
        </references>
      </pivotArea>
    </format>
    <format dxfId="39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2"/>
          </reference>
          <reference field="13" count="3" selected="0">
            <x v="0"/>
            <x v="1"/>
            <x v="2"/>
          </reference>
        </references>
      </pivotArea>
    </format>
    <format dxfId="40">
      <pivotArea collapsedLevelsAreSubtotals="1" fieldPosition="0">
        <references count="3">
          <reference field="2" count="1" selected="0">
            <x v="0"/>
          </reference>
          <reference field="3" count="1">
            <x v="5"/>
          </reference>
          <reference field="13" count="3" selected="0">
            <x v="0"/>
            <x v="1"/>
            <x v="2"/>
          </reference>
        </references>
      </pivotArea>
    </format>
    <format dxfId="41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5"/>
          </reference>
          <reference field="13" count="3" selected="0">
            <x v="0"/>
            <x v="1"/>
            <x v="2"/>
          </reference>
        </references>
      </pivotArea>
    </format>
    <format dxfId="42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2" count="1" defaultSubtotal="1">
            <x v="0"/>
          </reference>
          <reference field="13" count="3" selected="0">
            <x v="0"/>
            <x v="1"/>
            <x v="2"/>
          </reference>
        </references>
      </pivotArea>
    </format>
    <format dxfId="43">
      <pivotArea collapsedLevelsAreSubtotals="1" fieldPosition="0">
        <references count="2">
          <reference field="2" count="1">
            <x v="1"/>
          </reference>
          <reference field="13" count="3" selected="0">
            <x v="0"/>
            <x v="1"/>
            <x v="2"/>
          </reference>
        </references>
      </pivotArea>
    </format>
    <format dxfId="44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13" count="3" selected="0">
            <x v="0"/>
            <x v="1"/>
            <x v="2"/>
          </reference>
        </references>
      </pivotArea>
    </format>
    <format dxfId="45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1"/>
          </reference>
          <reference field="3" count="1" selected="0">
            <x v="0"/>
          </reference>
          <reference field="13" count="3" selected="0">
            <x v="0"/>
            <x v="1"/>
            <x v="2"/>
          </reference>
        </references>
      </pivotArea>
    </format>
    <format dxfId="46">
      <pivotArea collapsedLevelsAreSubtotals="1" fieldPosition="0">
        <references count="3">
          <reference field="2" count="1" selected="0">
            <x v="1"/>
          </reference>
          <reference field="3" count="1">
            <x v="3"/>
          </reference>
          <reference field="13" count="3" selected="0">
            <x v="0"/>
            <x v="1"/>
            <x v="2"/>
          </reference>
        </references>
      </pivotArea>
    </format>
    <format dxfId="47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1"/>
          </reference>
          <reference field="3" count="1" selected="0">
            <x v="3"/>
          </reference>
          <reference field="13" count="3" selected="0">
            <x v="0"/>
            <x v="1"/>
            <x v="2"/>
          </reference>
        </references>
      </pivotArea>
    </format>
    <format dxfId="48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2" count="1" defaultSubtotal="1">
            <x v="1"/>
          </reference>
          <reference field="13" count="3" selected="0">
            <x v="0"/>
            <x v="1"/>
            <x v="2"/>
          </reference>
        </references>
      </pivotArea>
    </format>
    <format dxfId="49">
      <pivotArea collapsedLevelsAreSubtotals="1" fieldPosition="0">
        <references count="2">
          <reference field="2" count="1">
            <x v="2"/>
          </reference>
          <reference field="13" count="3" selected="0">
            <x v="0"/>
            <x v="1"/>
            <x v="2"/>
          </reference>
        </references>
      </pivotArea>
    </format>
    <format dxfId="50">
      <pivotArea collapsedLevelsAreSubtotals="1" fieldPosition="0">
        <references count="3">
          <reference field="2" count="1" selected="0">
            <x v="2"/>
          </reference>
          <reference field="3" count="1">
            <x v="4"/>
          </reference>
          <reference field="13" count="3" selected="0">
            <x v="0"/>
            <x v="1"/>
            <x v="2"/>
          </reference>
        </references>
      </pivotArea>
    </format>
    <format dxfId="51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2"/>
          </reference>
          <reference field="3" count="1" selected="0">
            <x v="4"/>
          </reference>
          <reference field="13" count="3" selected="0">
            <x v="0"/>
            <x v="1"/>
            <x v="2"/>
          </reference>
        </references>
      </pivotArea>
    </format>
    <format dxfId="52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2" count="1" defaultSubtotal="1">
            <x v="2"/>
          </reference>
          <reference field="13" count="3" selected="0">
            <x v="0"/>
            <x v="1"/>
            <x v="2"/>
          </reference>
        </references>
      </pivotArea>
    </format>
    <format dxfId="53">
      <pivotArea collapsedLevelsAreSubtotals="1" fieldPosition="0">
        <references count="2">
          <reference field="2" count="1">
            <x v="3"/>
          </reference>
          <reference field="13" count="3" selected="0">
            <x v="0"/>
            <x v="1"/>
            <x v="2"/>
          </reference>
        </references>
      </pivotArea>
    </format>
    <format dxfId="54">
      <pivotArea collapsedLevelsAreSubtotals="1" fieldPosition="0">
        <references count="3">
          <reference field="2" count="1" selected="0">
            <x v="3"/>
          </reference>
          <reference field="3" count="1">
            <x v="1"/>
          </reference>
          <reference field="13" count="3" selected="0">
            <x v="0"/>
            <x v="1"/>
            <x v="2"/>
          </reference>
        </references>
      </pivotArea>
    </format>
    <format dxfId="55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3"/>
          </reference>
          <reference field="3" count="1" selected="0">
            <x v="1"/>
          </reference>
          <reference field="13" count="3" selected="0">
            <x v="0"/>
            <x v="1"/>
            <x v="2"/>
          </reference>
        </references>
      </pivotArea>
    </format>
    <format dxfId="56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2" count="1" defaultSubtotal="1">
            <x v="3"/>
          </reference>
          <reference field="13" count="3" selected="0">
            <x v="0"/>
            <x v="1"/>
            <x v="2"/>
          </reference>
        </references>
      </pivotArea>
    </format>
    <format dxfId="57">
      <pivotArea collapsedLevelsAreSubtotals="1" fieldPosition="0">
        <references count="2">
          <reference field="2" count="1">
            <x v="4"/>
          </reference>
          <reference field="13" count="3" selected="0">
            <x v="0"/>
            <x v="1"/>
            <x v="2"/>
          </reference>
        </references>
      </pivotArea>
    </format>
    <format dxfId="58">
      <pivotArea collapsedLevelsAreSubtotals="1" fieldPosition="0">
        <references count="3">
          <reference field="2" count="1" selected="0">
            <x v="4"/>
          </reference>
          <reference field="3" count="1">
            <x v="0"/>
          </reference>
          <reference field="13" count="3" selected="0">
            <x v="0"/>
            <x v="1"/>
            <x v="2"/>
          </reference>
        </references>
      </pivotArea>
    </format>
    <format dxfId="59">
      <pivotArea collapsedLevelsAreSubtotals="1" fieldPosition="0">
        <references count="4">
          <reference field="4294967294" count="4">
            <x v="0"/>
            <x v="1"/>
            <x v="2"/>
            <x v="3"/>
          </reference>
          <reference field="2" count="1" selected="0">
            <x v="4"/>
          </reference>
          <reference field="3" count="1" selected="0">
            <x v="0"/>
          </reference>
          <reference field="13" count="3" selected="0">
            <x v="0"/>
            <x v="1"/>
            <x v="2"/>
          </reference>
        </references>
      </pivotArea>
    </format>
    <format dxfId="60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2" count="1" defaultSubtotal="1">
            <x v="4"/>
          </reference>
          <reference field="13" count="3" selected="0">
            <x v="0"/>
            <x v="1"/>
            <x v="2"/>
          </reference>
        </references>
      </pivotArea>
    </format>
    <format dxfId="61">
      <pivotArea field="13" grandRow="1" outline="0" collapsedLevelsAreSubtotals="1" axis="axisCol" fieldPosition="0">
        <references count="2">
          <reference field="4294967294" count="4" selected="0">
            <x v="0"/>
            <x v="1"/>
            <x v="2"/>
            <x v="3"/>
          </reference>
          <reference field="13" count="3" selected="0">
            <x v="0"/>
            <x v="1"/>
            <x v="2"/>
          </reference>
        </references>
      </pivotArea>
    </format>
    <format dxfId="62">
      <pivotArea dataOnly="0" labelOnly="1" fieldPosition="0">
        <references count="1">
          <reference field="13" count="3">
            <x v="0"/>
            <x v="1"/>
            <x v="2"/>
          </reference>
        </references>
      </pivotArea>
    </format>
    <format dxfId="63">
      <pivotArea outline="0" collapsedLevelsAreSubtotals="1" fieldPosition="0">
        <references count="1">
          <reference field="13" count="1" selected="0">
            <x v="3"/>
          </reference>
        </references>
      </pivotArea>
    </format>
    <format dxfId="64">
      <pivotArea dataOnly="0" labelOnly="1" fieldPosition="0">
        <references count="1">
          <reference field="1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Genel Toplam" updatedVersion="5" minRefreshableVersion="3" useAutoFormatting="1" itemPrintTitles="1" createdVersion="5" indent="0" outline="1" outlineData="1" multipleFieldFilters="0" rowHeaderCaption="YURT İÇİ">
  <location ref="C270:F285" firstHeaderRow="0" firstDataRow="1" firstDataCol="1"/>
  <pivotFields count="17">
    <pivotField showAll="0"/>
    <pivotField showAll="0"/>
    <pivotField axis="axisRow" showAll="0">
      <items count="6">
        <item x="1"/>
        <item x="0"/>
        <item x="4"/>
        <item x="3"/>
        <item x="2"/>
        <item t="default"/>
      </items>
    </pivotField>
    <pivotField axis="axisRow" showAll="0">
      <items count="8">
        <item x="0"/>
        <item x="2"/>
        <item x="4"/>
        <item x="1"/>
        <item x="3"/>
        <item x="5"/>
        <item x="6"/>
        <item t="default"/>
      </items>
    </pivotField>
    <pivotField numFmtId="14"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2"/>
    <field x="3"/>
  </rowFields>
  <rowItems count="16">
    <i>
      <x/>
    </i>
    <i r="1">
      <x/>
    </i>
    <i r="1">
      <x v="2"/>
    </i>
    <i r="1">
      <x v="5"/>
    </i>
    <i r="1">
      <x v="6"/>
    </i>
    <i>
      <x v="1"/>
    </i>
    <i r="1">
      <x/>
    </i>
    <i r="1">
      <x v="3"/>
    </i>
    <i r="1">
      <x v="6"/>
    </i>
    <i>
      <x v="2"/>
    </i>
    <i r="1">
      <x v="4"/>
    </i>
    <i>
      <x v="3"/>
    </i>
    <i r="1">
      <x v="1"/>
    </i>
    <i>
      <x v="4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plam Yurtiçi İhraç Limiti Nominal Tutar (TL)" fld="8" baseField="2" baseItem="0"/>
    <dataField name="Toplam Yurtiçi Satışı Gerçekleşen Nominal Tutar (TL)" fld="10" baseField="2" baseItem="0"/>
    <dataField name="Toplam Yurtiçi Satışa Hazır Nominal Tutar (TL)" fld="11" baseField="2" baseItem="0"/>
  </dataFields>
  <formats count="3">
    <format dxfId="65">
      <pivotArea outline="0" collapsedLevelsAreSubtotals="1" fieldPosition="0"/>
    </format>
    <format dxfId="66">
      <pivotArea field="2" type="button" dataOnly="0" labelOnly="1" outline="0" axis="axisRow" fieldPosition="0"/>
    </format>
    <format dxfId="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402945" displayName="Table5402945" ref="A2:Q268" totalsRowShown="0" dataDxfId="35" tableBorderDxfId="34">
  <autoFilter ref="A2:Q268"/>
  <sortState ref="A3:Q268">
    <sortCondition ref="G2:G268"/>
  </sortState>
  <tableColumns count="17">
    <tableColumn id="1" name="Sıra" dataDxfId="32" totalsRowDxfId="33"/>
    <tableColumn id="2" name="Şirket Adı" dataDxfId="30" totalsRowDxfId="31"/>
    <tableColumn id="10" name="Grubu" dataDxfId="28" totalsRowDxfId="29"/>
    <tableColumn id="3" name="Sermaye Piyasası Aracının Türü" dataDxfId="26" totalsRowDxfId="27"/>
    <tableColumn id="5" name="İzahname/İhraç Belgesi_x000a_Başvuru Tarihi" dataDxfId="24" totalsRowDxfId="25"/>
    <tableColumn id="11" name="İşlemden Kaldırma/Olumsuz Sonuçlanma Tarihi" dataDxfId="22" totalsRowDxfId="23"/>
    <tableColumn id="6" name="İzahname/ihraç Belgesi_x000a_Kurul Kararı Tarihi" dataDxfId="20" totalsRowDxfId="21"/>
    <tableColumn id="7" name="Satış Yöntemi_x000a_" dataDxfId="18" totalsRowDxfId="19"/>
    <tableColumn id="8" name="Yurtiçi İhraç Limiti Nominal Tutar (TL)" dataDxfId="16" totalsRowDxfId="17"/>
    <tableColumn id="9" name="Yurtiçi İhraç Limiti Nominal Tutar ABD Doları Karşılığı*" dataDxfId="14" totalsRowDxfId="15"/>
    <tableColumn id="12" name="Yurtiçi Satışı Gerçekleşen Nominal Tutar (TL)" dataDxfId="12" totalsRowDxfId="13"/>
    <tableColumn id="13" name="Yurtiçi Satışa Hazır Nominal Tutar (TL)" dataDxfId="10" totalsRowDxfId="11">
      <calculatedColumnFormula>Table5402945[[#This Row],[Yurtiçi İhraç Limiti Nominal Tutar (TL)]]-Table5402945[[#This Row],[Yurtiçi Satışı Gerçekleşen Nominal Tutar (TL)]]</calculatedColumnFormula>
    </tableColumn>
    <tableColumn id="19" name="Yurtdışı İhraç Limiti Nominal Tutar" dataDxfId="8" totalsRowDxfId="9"/>
    <tableColumn id="20" name="Yurtdışı İhraç Limiti Para Birimi" dataDxfId="6" totalsRowDxfId="7"/>
    <tableColumn id="14" name="Yurtdışı Tertip İhraç Belgesi Verilen Nominal Tutar" dataDxfId="4" totalsRowDxfId="5"/>
    <tableColumn id="15" name="Yurtdışı Satışa Hazır Nominal Tutar" dataDxfId="2" totalsRowDxfId="3">
      <calculatedColumnFormula>Table5402945[[#This Row],[Yurtdışı İhraç Limiti Nominal Tutar]]-Table5402945[[#This Row],[Yurtdışı Tertip İhraç Belgesi Verilen Nominal Tutar]]</calculatedColumnFormula>
    </tableColumn>
    <tableColumn id="22" name="Yurtdışı Satışı Gerçekleşen Nominal Tutar (TL)**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894"/>
  <sheetViews>
    <sheetView tabSelected="1" zoomScaleNormal="100" workbookViewId="0">
      <pane xSplit="2" ySplit="2" topLeftCell="C3" activePane="bottomRight" state="frozen"/>
      <selection activeCell="D16" sqref="D16"/>
      <selection pane="topRight" activeCell="D16" sqref="D16"/>
      <selection pane="bottomLeft" activeCell="D16" sqref="D16"/>
      <selection pane="bottomRight" sqref="A1:K1"/>
    </sheetView>
  </sheetViews>
  <sheetFormatPr defaultColWidth="63.85546875" defaultRowHeight="15" x14ac:dyDescent="0.25"/>
  <cols>
    <col min="1" max="1" width="5.85546875" customWidth="1"/>
    <col min="2" max="2" width="83.140625" style="3" bestFit="1" customWidth="1"/>
    <col min="3" max="3" width="61.28515625" customWidth="1"/>
    <col min="4" max="4" width="41.5703125" style="2" bestFit="1" customWidth="1"/>
    <col min="5" max="5" width="48.42578125" bestFit="1" customWidth="1"/>
    <col min="6" max="6" width="41.85546875" bestFit="1" customWidth="1"/>
    <col min="7" max="7" width="17.85546875" bestFit="1" customWidth="1"/>
    <col min="8" max="8" width="33" bestFit="1" customWidth="1"/>
    <col min="9" max="9" width="39.140625" bestFit="1" customWidth="1"/>
    <col min="10" max="10" width="53.42578125" bestFit="1" customWidth="1"/>
    <col min="11" max="11" width="52.7109375" customWidth="1"/>
    <col min="12" max="12" width="39.7109375" bestFit="1" customWidth="1"/>
    <col min="13" max="13" width="36.42578125" bestFit="1" customWidth="1"/>
    <col min="14" max="14" width="33.85546875" bestFit="1" customWidth="1"/>
    <col min="15" max="15" width="51" bestFit="1" customWidth="1"/>
    <col min="16" max="16" width="37.140625" bestFit="1" customWidth="1"/>
    <col min="17" max="17" width="49" bestFit="1" customWidth="1"/>
    <col min="18" max="18" width="29" style="1" customWidth="1"/>
    <col min="19" max="19" width="45" style="1" customWidth="1"/>
    <col min="20" max="20" width="59.7109375" style="1" customWidth="1"/>
    <col min="21" max="21" width="45.28515625" style="1" customWidth="1"/>
    <col min="22" max="22" width="57.7109375" style="1" customWidth="1"/>
    <col min="23" max="23" width="55.42578125" style="1" customWidth="1"/>
    <col min="24" max="24" width="41" style="1" customWidth="1"/>
    <col min="25" max="25" width="53.28515625" style="1" customWidth="1"/>
    <col min="26" max="26" width="37.5703125" style="1" customWidth="1"/>
    <col min="27" max="27" width="55.42578125" style="1" customWidth="1"/>
    <col min="28" max="28" width="41" style="1" customWidth="1"/>
    <col min="29" max="29" width="53.28515625" style="1" customWidth="1"/>
    <col min="30" max="30" width="42.7109375" style="1" customWidth="1"/>
    <col min="31" max="31" width="60.5703125" style="1" customWidth="1"/>
    <col min="32" max="32" width="46.140625" style="1" customWidth="1"/>
    <col min="33" max="33" width="58.42578125" style="1" customWidth="1"/>
    <col min="34" max="34" width="46.5703125" style="1" customWidth="1"/>
    <col min="35" max="35" width="61" style="1" customWidth="1"/>
    <col min="36" max="36" width="46.5703125" style="1" customWidth="1"/>
    <col min="37" max="37" width="58.140625" style="1" customWidth="1"/>
    <col min="38" max="38" width="44.85546875" style="1" customWidth="1"/>
    <col min="39" max="39" width="59.28515625" style="1" customWidth="1"/>
    <col min="40" max="40" width="44.85546875" style="1" customWidth="1"/>
    <col min="41" max="41" width="56.140625" style="1" customWidth="1"/>
    <col min="42" max="79" width="54.85546875" style="1" customWidth="1"/>
    <col min="80" max="80" width="54.85546875" style="1" bestFit="1" customWidth="1"/>
    <col min="81" max="96" width="54.85546875" style="1" customWidth="1"/>
    <col min="97" max="97" width="54.85546875" style="1" bestFit="1" customWidth="1"/>
    <col min="98" max="108" width="54.85546875" style="1" customWidth="1"/>
    <col min="109" max="109" width="54.85546875" style="1" bestFit="1" customWidth="1"/>
    <col min="110" max="135" width="54.85546875" style="1" customWidth="1"/>
    <col min="136" max="136" width="54.85546875" style="1" bestFit="1" customWidth="1"/>
    <col min="137" max="149" width="54.85546875" style="1" customWidth="1"/>
    <col min="150" max="150" width="54.85546875" style="1" bestFit="1" customWidth="1"/>
    <col min="151" max="167" width="54.85546875" style="1" customWidth="1"/>
    <col min="168" max="195" width="54.85546875" customWidth="1"/>
    <col min="196" max="196" width="54.85546875" bestFit="1" customWidth="1"/>
    <col min="197" max="212" width="54.85546875" customWidth="1"/>
    <col min="213" max="213" width="54.85546875" bestFit="1" customWidth="1"/>
    <col min="214" max="221" width="54.85546875" customWidth="1"/>
    <col min="222" max="223" width="54.85546875" bestFit="1" customWidth="1"/>
    <col min="224" max="226" width="54.85546875" customWidth="1"/>
    <col min="227" max="227" width="50.28515625" customWidth="1"/>
    <col min="228" max="228" width="49.42578125" customWidth="1"/>
    <col min="229" max="229" width="55" customWidth="1"/>
    <col min="230" max="230" width="45" customWidth="1"/>
    <col min="231" max="231" width="45" bestFit="1" customWidth="1"/>
    <col min="232" max="232" width="62.7109375" customWidth="1"/>
    <col min="233" max="233" width="61.7109375" customWidth="1"/>
    <col min="234" max="234" width="45" bestFit="1" customWidth="1"/>
    <col min="235" max="235" width="45" customWidth="1"/>
    <col min="236" max="236" width="63.85546875" bestFit="1" customWidth="1"/>
    <col min="237" max="237" width="63" bestFit="1" customWidth="1"/>
    <col min="238" max="238" width="45" customWidth="1"/>
    <col min="239" max="239" width="45" bestFit="1" customWidth="1"/>
    <col min="240" max="240" width="63.85546875" bestFit="1" customWidth="1"/>
    <col min="241" max="241" width="63" customWidth="1"/>
    <col min="242" max="243" width="45" customWidth="1"/>
    <col min="244" max="244" width="63.85546875" customWidth="1"/>
    <col min="245" max="245" width="63" customWidth="1"/>
    <col min="246" max="247" width="45" customWidth="1"/>
    <col min="248" max="248" width="63.85546875" bestFit="1" customWidth="1"/>
    <col min="249" max="249" width="63" bestFit="1" customWidth="1"/>
    <col min="250" max="253" width="45" bestFit="1" customWidth="1"/>
  </cols>
  <sheetData>
    <row r="1" spans="1:167" ht="28.5" x14ac:dyDescent="0.45">
      <c r="A1" s="47" t="s">
        <v>246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7" s="40" customFormat="1" ht="60" customHeight="1" x14ac:dyDescent="0.25">
      <c r="A2" s="46" t="s">
        <v>245</v>
      </c>
      <c r="B2" s="46" t="s">
        <v>244</v>
      </c>
      <c r="C2" s="44" t="s">
        <v>243</v>
      </c>
      <c r="D2" s="44" t="s">
        <v>242</v>
      </c>
      <c r="E2" s="44" t="s">
        <v>241</v>
      </c>
      <c r="F2" s="45" t="s">
        <v>240</v>
      </c>
      <c r="G2" s="44" t="s">
        <v>239</v>
      </c>
      <c r="H2" s="44" t="s">
        <v>238</v>
      </c>
      <c r="I2" s="44" t="s">
        <v>237</v>
      </c>
      <c r="J2" s="44" t="s">
        <v>236</v>
      </c>
      <c r="K2" s="43" t="s">
        <v>235</v>
      </c>
      <c r="L2" s="43" t="s">
        <v>234</v>
      </c>
      <c r="M2" s="44" t="s">
        <v>233</v>
      </c>
      <c r="N2" s="44" t="s">
        <v>232</v>
      </c>
      <c r="O2" s="43" t="s">
        <v>231</v>
      </c>
      <c r="P2" s="43" t="s">
        <v>230</v>
      </c>
      <c r="Q2" s="42" t="s">
        <v>229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</row>
    <row r="3" spans="1:167" s="38" customFormat="1" ht="15" customHeight="1" x14ac:dyDescent="0.25">
      <c r="A3" s="27">
        <v>1</v>
      </c>
      <c r="B3" s="26" t="s">
        <v>228</v>
      </c>
      <c r="C3" s="39" t="s">
        <v>32</v>
      </c>
      <c r="D3" s="28" t="s">
        <v>12</v>
      </c>
      <c r="E3" s="24">
        <v>42718</v>
      </c>
      <c r="F3" s="24" t="s">
        <v>40</v>
      </c>
      <c r="G3" s="24">
        <v>42741</v>
      </c>
      <c r="H3" s="24" t="s">
        <v>72</v>
      </c>
      <c r="I3" s="20">
        <v>200000000</v>
      </c>
      <c r="J3" s="18">
        <v>55250145.03163071</v>
      </c>
      <c r="K3" s="20">
        <v>194170000</v>
      </c>
      <c r="L3" s="18">
        <f>Table5402945[[#This Row],[Yurtiçi İhraç Limiti Nominal Tutar (TL)]]-Table5402945[[#This Row],[Yurtiçi Satışı Gerçekleşen Nominal Tutar (TL)]]</f>
        <v>5830000</v>
      </c>
      <c r="M3" s="36"/>
      <c r="N3" s="36"/>
      <c r="O3" s="36"/>
      <c r="P3" s="36"/>
      <c r="Q3" s="1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</row>
    <row r="4" spans="1:167" s="1" customFormat="1" ht="15" customHeight="1" x14ac:dyDescent="0.25">
      <c r="A4" s="27">
        <v>2</v>
      </c>
      <c r="B4" s="26" t="s">
        <v>159</v>
      </c>
      <c r="C4" s="25" t="s">
        <v>39</v>
      </c>
      <c r="D4" s="28" t="s">
        <v>12</v>
      </c>
      <c r="E4" s="24">
        <v>42375</v>
      </c>
      <c r="F4" s="24" t="s">
        <v>40</v>
      </c>
      <c r="G4" s="24">
        <v>42748</v>
      </c>
      <c r="H4" s="28" t="s">
        <v>86</v>
      </c>
      <c r="I4" s="20">
        <v>200000000</v>
      </c>
      <c r="J4" s="18">
        <v>52545846.250853866</v>
      </c>
      <c r="K4" s="20">
        <v>200000000</v>
      </c>
      <c r="L4" s="18">
        <f>Table5402945[[#This Row],[Yurtiçi İhraç Limiti Nominal Tutar (TL)]]-Table5402945[[#This Row],[Yurtiçi Satışı Gerçekleşen Nominal Tutar (TL)]]</f>
        <v>0</v>
      </c>
      <c r="M4" s="17"/>
      <c r="N4" s="19"/>
      <c r="O4" s="17"/>
      <c r="P4" s="17"/>
      <c r="Q4" s="17"/>
    </row>
    <row r="5" spans="1:167" s="1" customFormat="1" ht="15" customHeight="1" x14ac:dyDescent="0.25">
      <c r="A5" s="27">
        <v>3</v>
      </c>
      <c r="B5" s="26" t="s">
        <v>131</v>
      </c>
      <c r="C5" s="25" t="s">
        <v>32</v>
      </c>
      <c r="D5" s="28" t="s">
        <v>12</v>
      </c>
      <c r="E5" s="24">
        <v>42733</v>
      </c>
      <c r="F5" s="24" t="s">
        <v>40</v>
      </c>
      <c r="G5" s="24">
        <v>42748</v>
      </c>
      <c r="H5" s="28" t="s">
        <v>72</v>
      </c>
      <c r="I5" s="20">
        <v>300000000</v>
      </c>
      <c r="J5" s="18">
        <v>78818769.3762808</v>
      </c>
      <c r="K5" s="20">
        <v>300000000</v>
      </c>
      <c r="L5" s="18">
        <f>Table5402945[[#This Row],[Yurtiçi İhraç Limiti Nominal Tutar (TL)]]-Table5402945[[#This Row],[Yurtiçi Satışı Gerçekleşen Nominal Tutar (TL)]]</f>
        <v>0</v>
      </c>
      <c r="M5" s="36"/>
      <c r="N5" s="36"/>
      <c r="O5" s="36"/>
      <c r="P5" s="36"/>
      <c r="Q5" s="17"/>
    </row>
    <row r="6" spans="1:167" s="1" customFormat="1" ht="15" customHeight="1" x14ac:dyDescent="0.25">
      <c r="A6" s="27">
        <v>4</v>
      </c>
      <c r="B6" s="26" t="s">
        <v>112</v>
      </c>
      <c r="C6" s="25" t="s">
        <v>32</v>
      </c>
      <c r="D6" s="28" t="s">
        <v>12</v>
      </c>
      <c r="E6" s="24">
        <v>42675</v>
      </c>
      <c r="F6" s="24" t="s">
        <v>40</v>
      </c>
      <c r="G6" s="24">
        <v>42761</v>
      </c>
      <c r="H6" s="37" t="s">
        <v>72</v>
      </c>
      <c r="I6" s="20">
        <v>51000000</v>
      </c>
      <c r="J6" s="18">
        <v>13277100.905966885</v>
      </c>
      <c r="K6" s="20">
        <v>51000000</v>
      </c>
      <c r="L6" s="18">
        <f>Table5402945[[#This Row],[Yurtiçi İhraç Limiti Nominal Tutar (TL)]]-Table5402945[[#This Row],[Yurtiçi Satışı Gerçekleşen Nominal Tutar (TL)]]</f>
        <v>0</v>
      </c>
      <c r="M6" s="17"/>
      <c r="N6" s="36"/>
      <c r="O6" s="18"/>
      <c r="P6" s="17"/>
      <c r="Q6" s="17"/>
    </row>
    <row r="7" spans="1:167" s="1" customFormat="1" ht="15" customHeight="1" x14ac:dyDescent="0.25">
      <c r="A7" s="27">
        <v>5</v>
      </c>
      <c r="B7" s="26" t="s">
        <v>93</v>
      </c>
      <c r="C7" s="25" t="s">
        <v>39</v>
      </c>
      <c r="D7" s="28" t="s">
        <v>12</v>
      </c>
      <c r="E7" s="24">
        <v>42702</v>
      </c>
      <c r="F7" s="24" t="s">
        <v>40</v>
      </c>
      <c r="G7" s="24">
        <v>42761</v>
      </c>
      <c r="H7" s="28" t="s">
        <v>78</v>
      </c>
      <c r="I7" s="20"/>
      <c r="J7" s="18"/>
      <c r="K7" s="20"/>
      <c r="L7" s="18"/>
      <c r="M7" s="17">
        <v>500000000</v>
      </c>
      <c r="N7" s="19" t="s">
        <v>43</v>
      </c>
      <c r="O7" s="18">
        <v>300000000</v>
      </c>
      <c r="P7" s="17">
        <f>Table5402945[[#This Row],[Yurtdışı İhraç Limiti Nominal Tutar]]-Table5402945[[#This Row],[Yurtdışı Tertip İhraç Belgesi Verilen Nominal Tutar]]</f>
        <v>200000000</v>
      </c>
      <c r="Q7" s="17">
        <v>1133610000</v>
      </c>
    </row>
    <row r="8" spans="1:167" s="1" customFormat="1" ht="15" customHeight="1" x14ac:dyDescent="0.25">
      <c r="A8" s="27">
        <v>6</v>
      </c>
      <c r="B8" s="26" t="s">
        <v>227</v>
      </c>
      <c r="C8" s="25" t="s">
        <v>32</v>
      </c>
      <c r="D8" s="28" t="s">
        <v>12</v>
      </c>
      <c r="E8" s="24">
        <v>42704</v>
      </c>
      <c r="F8" s="24" t="s">
        <v>40</v>
      </c>
      <c r="G8" s="24">
        <v>42761</v>
      </c>
      <c r="H8" s="28" t="s">
        <v>75</v>
      </c>
      <c r="I8" s="20">
        <v>100000000</v>
      </c>
      <c r="J8" s="18">
        <v>26033531.188170362</v>
      </c>
      <c r="K8" s="20">
        <v>25000000</v>
      </c>
      <c r="L8" s="18">
        <f>Table5402945[[#This Row],[Yurtiçi İhraç Limiti Nominal Tutar (TL)]]-Table5402945[[#This Row],[Yurtiçi Satışı Gerçekleşen Nominal Tutar (TL)]]</f>
        <v>75000000</v>
      </c>
      <c r="M8" s="17"/>
      <c r="N8" s="19"/>
      <c r="O8" s="18"/>
      <c r="P8" s="17"/>
      <c r="Q8" s="17"/>
    </row>
    <row r="9" spans="1:167" s="1" customFormat="1" ht="15" customHeight="1" x14ac:dyDescent="0.25">
      <c r="A9" s="27">
        <v>7</v>
      </c>
      <c r="B9" s="26" t="s">
        <v>95</v>
      </c>
      <c r="C9" s="25" t="s">
        <v>39</v>
      </c>
      <c r="D9" s="28" t="s">
        <v>12</v>
      </c>
      <c r="E9" s="24">
        <v>42711</v>
      </c>
      <c r="F9" s="24" t="s">
        <v>40</v>
      </c>
      <c r="G9" s="24">
        <v>42761</v>
      </c>
      <c r="H9" s="28" t="s">
        <v>72</v>
      </c>
      <c r="I9" s="20">
        <v>186368750</v>
      </c>
      <c r="J9" s="18">
        <v>48518366.656253248</v>
      </c>
      <c r="K9" s="20">
        <v>186330000</v>
      </c>
      <c r="L9" s="18">
        <f>Table5402945[[#This Row],[Yurtiçi İhraç Limiti Nominal Tutar (TL)]]-Table5402945[[#This Row],[Yurtiçi Satışı Gerçekleşen Nominal Tutar (TL)]]</f>
        <v>38750</v>
      </c>
      <c r="M9" s="17"/>
      <c r="N9" s="19"/>
      <c r="O9" s="18"/>
      <c r="P9" s="17"/>
      <c r="Q9" s="17"/>
    </row>
    <row r="10" spans="1:167" s="1" customFormat="1" ht="15" customHeight="1" x14ac:dyDescent="0.25">
      <c r="A10" s="27">
        <v>8</v>
      </c>
      <c r="B10" s="26" t="s">
        <v>125</v>
      </c>
      <c r="C10" s="25" t="s">
        <v>32</v>
      </c>
      <c r="D10" s="28" t="s">
        <v>12</v>
      </c>
      <c r="E10" s="24">
        <v>42725</v>
      </c>
      <c r="F10" s="24" t="s">
        <v>40</v>
      </c>
      <c r="G10" s="24">
        <v>42761</v>
      </c>
      <c r="H10" s="28" t="s">
        <v>70</v>
      </c>
      <c r="I10" s="20">
        <v>2500000000</v>
      </c>
      <c r="J10" s="18">
        <v>650838279.70425904</v>
      </c>
      <c r="K10" s="20">
        <v>2496495000</v>
      </c>
      <c r="L10" s="18">
        <f>Table5402945[[#This Row],[Yurtiçi İhraç Limiti Nominal Tutar (TL)]]-Table5402945[[#This Row],[Yurtiçi Satışı Gerçekleşen Nominal Tutar (TL)]]</f>
        <v>3505000</v>
      </c>
      <c r="M10" s="17"/>
      <c r="N10" s="19"/>
      <c r="O10" s="18"/>
      <c r="P10" s="17"/>
      <c r="Q10" s="17"/>
    </row>
    <row r="11" spans="1:167" s="1" customFormat="1" ht="15" customHeight="1" x14ac:dyDescent="0.25">
      <c r="A11" s="27">
        <v>9</v>
      </c>
      <c r="B11" s="26" t="s">
        <v>226</v>
      </c>
      <c r="C11" s="25" t="s">
        <v>39</v>
      </c>
      <c r="D11" s="28" t="s">
        <v>12</v>
      </c>
      <c r="E11" s="24">
        <v>42727</v>
      </c>
      <c r="F11" s="24" t="s">
        <v>40</v>
      </c>
      <c r="G11" s="24">
        <v>42761</v>
      </c>
      <c r="H11" s="28" t="s">
        <v>78</v>
      </c>
      <c r="I11" s="20"/>
      <c r="J11" s="18"/>
      <c r="K11" s="20"/>
      <c r="L11" s="18"/>
      <c r="M11" s="17">
        <v>4000000000</v>
      </c>
      <c r="N11" s="19" t="s">
        <v>43</v>
      </c>
      <c r="O11" s="18">
        <v>1144866412.03</v>
      </c>
      <c r="P11" s="17">
        <f>Table5402945[[#This Row],[Yurtdışı İhraç Limiti Nominal Tutar]]-Table5402945[[#This Row],[Yurtdışı Tertip İhraç Belgesi Verilen Nominal Tutar]]</f>
        <v>2855133587.9700003</v>
      </c>
      <c r="Q11" s="17">
        <v>4326514500</v>
      </c>
    </row>
    <row r="12" spans="1:167" s="1" customFormat="1" ht="15" customHeight="1" x14ac:dyDescent="0.25">
      <c r="A12" s="27">
        <v>10</v>
      </c>
      <c r="B12" s="26" t="s">
        <v>225</v>
      </c>
      <c r="C12" s="25" t="s">
        <v>13</v>
      </c>
      <c r="D12" s="28" t="s">
        <v>12</v>
      </c>
      <c r="E12" s="24">
        <v>42727</v>
      </c>
      <c r="F12" s="24" t="s">
        <v>40</v>
      </c>
      <c r="G12" s="24">
        <v>42761</v>
      </c>
      <c r="H12" s="28" t="s">
        <v>72</v>
      </c>
      <c r="I12" s="20">
        <v>300000000</v>
      </c>
      <c r="J12" s="18">
        <v>78100593.564511091</v>
      </c>
      <c r="K12" s="20">
        <v>0</v>
      </c>
      <c r="L12" s="18">
        <f>Table5402945[[#This Row],[Yurtiçi İhraç Limiti Nominal Tutar (TL)]]-Table5402945[[#This Row],[Yurtiçi Satışı Gerçekleşen Nominal Tutar (TL)]]</f>
        <v>300000000</v>
      </c>
      <c r="M12" s="17"/>
      <c r="N12" s="19"/>
      <c r="O12" s="18"/>
      <c r="P12" s="17"/>
      <c r="Q12" s="17"/>
    </row>
    <row r="13" spans="1:167" s="1" customFormat="1" ht="15" customHeight="1" x14ac:dyDescent="0.25">
      <c r="A13" s="27">
        <v>11</v>
      </c>
      <c r="B13" s="26" t="s">
        <v>53</v>
      </c>
      <c r="C13" s="25" t="s">
        <v>32</v>
      </c>
      <c r="D13" s="28" t="s">
        <v>12</v>
      </c>
      <c r="E13" s="24">
        <v>42731</v>
      </c>
      <c r="F13" s="24" t="s">
        <v>40</v>
      </c>
      <c r="G13" s="24">
        <v>42761</v>
      </c>
      <c r="H13" s="28" t="s">
        <v>72</v>
      </c>
      <c r="I13" s="20">
        <v>75000000</v>
      </c>
      <c r="J13" s="18">
        <v>19525148.391127773</v>
      </c>
      <c r="K13" s="20">
        <v>26388000</v>
      </c>
      <c r="L13" s="18">
        <f>Table5402945[[#This Row],[Yurtiçi İhraç Limiti Nominal Tutar (TL)]]-Table5402945[[#This Row],[Yurtiçi Satışı Gerçekleşen Nominal Tutar (TL)]]</f>
        <v>48612000</v>
      </c>
      <c r="M13" s="17"/>
      <c r="N13" s="19"/>
      <c r="O13" s="18"/>
      <c r="P13" s="17"/>
      <c r="Q13" s="17"/>
    </row>
    <row r="14" spans="1:167" s="1" customFormat="1" ht="15" customHeight="1" x14ac:dyDescent="0.25">
      <c r="A14" s="27">
        <v>12</v>
      </c>
      <c r="B14" s="26" t="s">
        <v>168</v>
      </c>
      <c r="C14" s="25" t="s">
        <v>32</v>
      </c>
      <c r="D14" s="28" t="s">
        <v>12</v>
      </c>
      <c r="E14" s="24">
        <v>42731</v>
      </c>
      <c r="F14" s="24" t="s">
        <v>40</v>
      </c>
      <c r="G14" s="24">
        <v>42761</v>
      </c>
      <c r="H14" s="28" t="s">
        <v>75</v>
      </c>
      <c r="I14" s="20">
        <v>95000000</v>
      </c>
      <c r="J14" s="18">
        <v>24731854.628761843</v>
      </c>
      <c r="K14" s="20">
        <v>95000000</v>
      </c>
      <c r="L14" s="18">
        <f>Table5402945[[#This Row],[Yurtiçi İhraç Limiti Nominal Tutar (TL)]]-Table5402945[[#This Row],[Yurtiçi Satışı Gerçekleşen Nominal Tutar (TL)]]</f>
        <v>0</v>
      </c>
      <c r="M14" s="17"/>
      <c r="N14" s="19"/>
      <c r="O14" s="18"/>
      <c r="P14" s="17"/>
      <c r="Q14" s="17"/>
    </row>
    <row r="15" spans="1:167" s="1" customFormat="1" ht="15" customHeight="1" x14ac:dyDescent="0.25">
      <c r="A15" s="27">
        <v>13</v>
      </c>
      <c r="B15" s="26" t="s">
        <v>142</v>
      </c>
      <c r="C15" s="25" t="s">
        <v>39</v>
      </c>
      <c r="D15" s="28" t="s">
        <v>12</v>
      </c>
      <c r="E15" s="24">
        <v>42737</v>
      </c>
      <c r="F15" s="24" t="s">
        <v>40</v>
      </c>
      <c r="G15" s="24">
        <v>42761</v>
      </c>
      <c r="H15" s="28" t="s">
        <v>75</v>
      </c>
      <c r="I15" s="20">
        <v>6000000000</v>
      </c>
      <c r="J15" s="18">
        <v>1562011871.2902217</v>
      </c>
      <c r="K15" s="20">
        <v>5983500000</v>
      </c>
      <c r="L15" s="18">
        <f>Table5402945[[#This Row],[Yurtiçi İhraç Limiti Nominal Tutar (TL)]]-Table5402945[[#This Row],[Yurtiçi Satışı Gerçekleşen Nominal Tutar (TL)]]</f>
        <v>16500000</v>
      </c>
      <c r="M15" s="17"/>
      <c r="N15" s="19"/>
      <c r="O15" s="18"/>
      <c r="P15" s="17"/>
      <c r="Q15" s="17"/>
    </row>
    <row r="16" spans="1:167" s="1" customFormat="1" ht="15" customHeight="1" x14ac:dyDescent="0.25">
      <c r="A16" s="27">
        <v>14</v>
      </c>
      <c r="B16" s="26" t="s">
        <v>224</v>
      </c>
      <c r="C16" s="25" t="s">
        <v>32</v>
      </c>
      <c r="D16" s="28" t="s">
        <v>12</v>
      </c>
      <c r="E16" s="24">
        <v>42744</v>
      </c>
      <c r="F16" s="24" t="s">
        <v>40</v>
      </c>
      <c r="G16" s="24">
        <v>42761</v>
      </c>
      <c r="H16" s="28" t="s">
        <v>70</v>
      </c>
      <c r="I16" s="20">
        <v>300000000</v>
      </c>
      <c r="J16" s="18">
        <v>78100593.564511091</v>
      </c>
      <c r="K16" s="20">
        <v>175000000</v>
      </c>
      <c r="L16" s="18">
        <f>Table5402945[[#This Row],[Yurtiçi İhraç Limiti Nominal Tutar (TL)]]-Table5402945[[#This Row],[Yurtiçi Satışı Gerçekleşen Nominal Tutar (TL)]]</f>
        <v>125000000</v>
      </c>
      <c r="M16" s="17"/>
      <c r="N16" s="19"/>
      <c r="O16" s="18"/>
      <c r="P16" s="17"/>
      <c r="Q16" s="17"/>
    </row>
    <row r="17" spans="1:17" s="1" customFormat="1" ht="15" customHeight="1" x14ac:dyDescent="0.25">
      <c r="A17" s="27">
        <v>15</v>
      </c>
      <c r="B17" s="26" t="s">
        <v>223</v>
      </c>
      <c r="C17" s="25" t="s">
        <v>13</v>
      </c>
      <c r="D17" s="28" t="s">
        <v>12</v>
      </c>
      <c r="E17" s="24">
        <v>42717</v>
      </c>
      <c r="F17" s="24" t="s">
        <v>40</v>
      </c>
      <c r="G17" s="24">
        <v>42769</v>
      </c>
      <c r="H17" s="28" t="s">
        <v>72</v>
      </c>
      <c r="I17" s="20">
        <v>280000000</v>
      </c>
      <c r="J17" s="18">
        <v>74688575.315425858</v>
      </c>
      <c r="K17" s="20">
        <v>265400000</v>
      </c>
      <c r="L17" s="18">
        <f>Table5402945[[#This Row],[Yurtiçi İhraç Limiti Nominal Tutar (TL)]]-Table5402945[[#This Row],[Yurtiçi Satışı Gerçekleşen Nominal Tutar (TL)]]</f>
        <v>14600000</v>
      </c>
      <c r="M17" s="17"/>
      <c r="N17" s="19"/>
      <c r="O17" s="18"/>
      <c r="P17" s="17"/>
      <c r="Q17" s="17"/>
    </row>
    <row r="18" spans="1:17" s="1" customFormat="1" ht="15" customHeight="1" x14ac:dyDescent="0.25">
      <c r="A18" s="27">
        <v>16</v>
      </c>
      <c r="B18" s="26" t="s">
        <v>54</v>
      </c>
      <c r="C18" s="25" t="s">
        <v>39</v>
      </c>
      <c r="D18" s="28" t="s">
        <v>12</v>
      </c>
      <c r="E18" s="24">
        <v>42732</v>
      </c>
      <c r="F18" s="24" t="s">
        <v>40</v>
      </c>
      <c r="G18" s="24">
        <v>42769</v>
      </c>
      <c r="H18" s="28" t="s">
        <v>78</v>
      </c>
      <c r="I18" s="20"/>
      <c r="J18" s="18"/>
      <c r="K18" s="20"/>
      <c r="L18" s="18"/>
      <c r="M18" s="17">
        <v>6000000000</v>
      </c>
      <c r="N18" s="19" t="s">
        <v>43</v>
      </c>
      <c r="O18" s="18">
        <v>1275000000</v>
      </c>
      <c r="P18" s="17">
        <f>Table5402945[[#This Row],[Yurtdışı İhraç Limiti Nominal Tutar]]-Table5402945[[#This Row],[Yurtdışı Tertip İhraç Belgesi Verilen Nominal Tutar]]</f>
        <v>4725000000</v>
      </c>
      <c r="Q18" s="17">
        <v>4817842500</v>
      </c>
    </row>
    <row r="19" spans="1:17" s="1" customFormat="1" ht="15" customHeight="1" x14ac:dyDescent="0.25">
      <c r="A19" s="27">
        <v>17</v>
      </c>
      <c r="B19" s="26" t="s">
        <v>119</v>
      </c>
      <c r="C19" s="25" t="s">
        <v>32</v>
      </c>
      <c r="D19" s="28" t="s">
        <v>12</v>
      </c>
      <c r="E19" s="24">
        <v>42739</v>
      </c>
      <c r="F19" s="24" t="s">
        <v>40</v>
      </c>
      <c r="G19" s="24">
        <v>42769</v>
      </c>
      <c r="H19" s="24" t="s">
        <v>70</v>
      </c>
      <c r="I19" s="20">
        <v>300000000</v>
      </c>
      <c r="J19" s="18">
        <v>80023473.552241996</v>
      </c>
      <c r="K19" s="20">
        <v>300000000</v>
      </c>
      <c r="L19" s="18">
        <f>Table5402945[[#This Row],[Yurtiçi İhraç Limiti Nominal Tutar (TL)]]-Table5402945[[#This Row],[Yurtiçi Satışı Gerçekleşen Nominal Tutar (TL)]]</f>
        <v>0</v>
      </c>
      <c r="M19" s="17"/>
      <c r="N19" s="19"/>
      <c r="O19" s="18"/>
      <c r="P19" s="17"/>
      <c r="Q19" s="17"/>
    </row>
    <row r="20" spans="1:17" s="1" customFormat="1" ht="15" customHeight="1" x14ac:dyDescent="0.25">
      <c r="A20" s="27">
        <v>18</v>
      </c>
      <c r="B20" s="26" t="s">
        <v>134</v>
      </c>
      <c r="C20" s="25" t="s">
        <v>39</v>
      </c>
      <c r="D20" s="28" t="s">
        <v>12</v>
      </c>
      <c r="E20" s="24">
        <v>42744</v>
      </c>
      <c r="F20" s="24" t="s">
        <v>40</v>
      </c>
      <c r="G20" s="24">
        <v>42769</v>
      </c>
      <c r="H20" s="28" t="s">
        <v>78</v>
      </c>
      <c r="I20" s="20"/>
      <c r="J20" s="18"/>
      <c r="K20" s="20"/>
      <c r="L20" s="18"/>
      <c r="M20" s="17">
        <v>5000000000</v>
      </c>
      <c r="N20" s="19" t="s">
        <v>43</v>
      </c>
      <c r="O20" s="18">
        <v>1891584740</v>
      </c>
      <c r="P20" s="17">
        <f>Table5402945[[#This Row],[Yurtdışı İhraç Limiti Nominal Tutar]]-Table5402945[[#This Row],[Yurtdışı Tertip İhraç Belgesi Verilen Nominal Tutar]]</f>
        <v>3108415260</v>
      </c>
      <c r="Q20" s="17">
        <v>7147681040</v>
      </c>
    </row>
    <row r="21" spans="1:17" s="1" customFormat="1" ht="15" customHeight="1" x14ac:dyDescent="0.25">
      <c r="A21" s="27">
        <v>19</v>
      </c>
      <c r="B21" s="26" t="s">
        <v>222</v>
      </c>
      <c r="C21" s="25" t="s">
        <v>32</v>
      </c>
      <c r="D21" s="28" t="s">
        <v>12</v>
      </c>
      <c r="E21" s="24">
        <v>42752</v>
      </c>
      <c r="F21" s="24" t="s">
        <v>40</v>
      </c>
      <c r="G21" s="24">
        <v>42769</v>
      </c>
      <c r="H21" s="28" t="s">
        <v>72</v>
      </c>
      <c r="I21" s="20">
        <v>2500000000</v>
      </c>
      <c r="J21" s="18">
        <v>666862279.60201657</v>
      </c>
      <c r="K21" s="20">
        <v>2287593528</v>
      </c>
      <c r="L21" s="18">
        <f>Table5402945[[#This Row],[Yurtiçi İhraç Limiti Nominal Tutar (TL)]]-Table5402945[[#This Row],[Yurtiçi Satışı Gerçekleşen Nominal Tutar (TL)]]</f>
        <v>212406472</v>
      </c>
      <c r="M21" s="17"/>
      <c r="N21" s="19"/>
      <c r="O21" s="18"/>
      <c r="P21" s="17"/>
      <c r="Q21" s="17"/>
    </row>
    <row r="22" spans="1:17" s="1" customFormat="1" ht="15" customHeight="1" x14ac:dyDescent="0.25">
      <c r="A22" s="27">
        <v>20</v>
      </c>
      <c r="B22" s="26" t="s">
        <v>124</v>
      </c>
      <c r="C22" s="25" t="s">
        <v>32</v>
      </c>
      <c r="D22" s="28" t="s">
        <v>12</v>
      </c>
      <c r="E22" s="24">
        <v>42758</v>
      </c>
      <c r="F22" s="24" t="s">
        <v>40</v>
      </c>
      <c r="G22" s="24">
        <v>42769</v>
      </c>
      <c r="H22" s="28" t="s">
        <v>72</v>
      </c>
      <c r="I22" s="20">
        <v>784000000</v>
      </c>
      <c r="J22" s="18">
        <v>209128010.88319242</v>
      </c>
      <c r="K22" s="20">
        <v>784000000</v>
      </c>
      <c r="L22" s="18">
        <f>Table5402945[[#This Row],[Yurtiçi İhraç Limiti Nominal Tutar (TL)]]-Table5402945[[#This Row],[Yurtiçi Satışı Gerçekleşen Nominal Tutar (TL)]]</f>
        <v>0</v>
      </c>
      <c r="M22" s="17"/>
      <c r="N22" s="19"/>
      <c r="O22" s="18"/>
      <c r="P22" s="17"/>
      <c r="Q22" s="17"/>
    </row>
    <row r="23" spans="1:17" s="1" customFormat="1" ht="15" customHeight="1" x14ac:dyDescent="0.25">
      <c r="A23" s="27">
        <v>21</v>
      </c>
      <c r="B23" s="26" t="s">
        <v>159</v>
      </c>
      <c r="C23" s="25" t="s">
        <v>39</v>
      </c>
      <c r="D23" s="28" t="s">
        <v>12</v>
      </c>
      <c r="E23" s="24">
        <v>42460</v>
      </c>
      <c r="F23" s="24" t="s">
        <v>40</v>
      </c>
      <c r="G23" s="24">
        <v>42776</v>
      </c>
      <c r="H23" s="24" t="s">
        <v>72</v>
      </c>
      <c r="I23" s="20">
        <v>100000000</v>
      </c>
      <c r="J23" s="18">
        <v>27162841.233192991</v>
      </c>
      <c r="K23" s="20">
        <v>25000000</v>
      </c>
      <c r="L23" s="18">
        <f>Table5402945[[#This Row],[Yurtiçi İhraç Limiti Nominal Tutar (TL)]]-Table5402945[[#This Row],[Yurtiçi Satışı Gerçekleşen Nominal Tutar (TL)]]</f>
        <v>75000000</v>
      </c>
      <c r="M23" s="17"/>
      <c r="N23" s="19"/>
      <c r="O23" s="18"/>
      <c r="P23" s="17"/>
      <c r="Q23" s="17"/>
    </row>
    <row r="24" spans="1:17" s="1" customFormat="1" ht="15" customHeight="1" x14ac:dyDescent="0.25">
      <c r="A24" s="27">
        <v>22</v>
      </c>
      <c r="B24" s="26" t="s">
        <v>128</v>
      </c>
      <c r="C24" s="25" t="s">
        <v>39</v>
      </c>
      <c r="D24" s="28" t="s">
        <v>12</v>
      </c>
      <c r="E24" s="24">
        <v>42740</v>
      </c>
      <c r="F24" s="24" t="s">
        <v>40</v>
      </c>
      <c r="G24" s="24">
        <v>42776</v>
      </c>
      <c r="H24" s="28" t="s">
        <v>78</v>
      </c>
      <c r="I24" s="20"/>
      <c r="J24" s="18"/>
      <c r="K24" s="20"/>
      <c r="L24" s="18"/>
      <c r="M24" s="17">
        <v>350000000</v>
      </c>
      <c r="N24" s="19" t="s">
        <v>43</v>
      </c>
      <c r="O24" s="18">
        <v>200000000</v>
      </c>
      <c r="P24" s="17">
        <f>Table5402945[[#This Row],[Yurtdışı İhraç Limiti Nominal Tutar]]-Table5402945[[#This Row],[Yurtdışı Tertip İhraç Belgesi Verilen Nominal Tutar]]</f>
        <v>150000000</v>
      </c>
      <c r="Q24" s="17">
        <v>0</v>
      </c>
    </row>
    <row r="25" spans="1:17" s="1" customFormat="1" ht="15" customHeight="1" x14ac:dyDescent="0.25">
      <c r="A25" s="27">
        <v>23</v>
      </c>
      <c r="B25" s="26" t="s">
        <v>58</v>
      </c>
      <c r="C25" s="25" t="s">
        <v>32</v>
      </c>
      <c r="D25" s="28" t="s">
        <v>12</v>
      </c>
      <c r="E25" s="24">
        <v>42741</v>
      </c>
      <c r="F25" s="24" t="s">
        <v>40</v>
      </c>
      <c r="G25" s="24">
        <v>42776</v>
      </c>
      <c r="H25" s="24" t="s">
        <v>70</v>
      </c>
      <c r="I25" s="20">
        <v>1000000000</v>
      </c>
      <c r="J25" s="18">
        <v>271628412.33192992</v>
      </c>
      <c r="K25" s="20">
        <v>985140000</v>
      </c>
      <c r="L25" s="18">
        <f>Table5402945[[#This Row],[Yurtiçi İhraç Limiti Nominal Tutar (TL)]]-Table5402945[[#This Row],[Yurtiçi Satışı Gerçekleşen Nominal Tutar (TL)]]</f>
        <v>14860000</v>
      </c>
      <c r="M25" s="17"/>
      <c r="N25" s="19"/>
      <c r="O25" s="18"/>
      <c r="P25" s="17"/>
      <c r="Q25" s="17"/>
    </row>
    <row r="26" spans="1:17" s="1" customFormat="1" ht="15" customHeight="1" x14ac:dyDescent="0.25">
      <c r="A26" s="27">
        <v>24</v>
      </c>
      <c r="B26" s="26" t="s">
        <v>221</v>
      </c>
      <c r="C26" s="25" t="s">
        <v>32</v>
      </c>
      <c r="D26" s="28" t="s">
        <v>12</v>
      </c>
      <c r="E26" s="24">
        <v>42741</v>
      </c>
      <c r="F26" s="24" t="s">
        <v>40</v>
      </c>
      <c r="G26" s="24">
        <v>42776</v>
      </c>
      <c r="H26" s="24" t="s">
        <v>72</v>
      </c>
      <c r="I26" s="20">
        <v>200000000</v>
      </c>
      <c r="J26" s="18">
        <v>54325682.466385983</v>
      </c>
      <c r="K26" s="20">
        <v>81700000</v>
      </c>
      <c r="L26" s="18">
        <f>Table5402945[[#This Row],[Yurtiçi İhraç Limiti Nominal Tutar (TL)]]-Table5402945[[#This Row],[Yurtiçi Satışı Gerçekleşen Nominal Tutar (TL)]]</f>
        <v>118300000</v>
      </c>
      <c r="M26" s="17"/>
      <c r="N26" s="19"/>
      <c r="O26" s="18"/>
      <c r="P26" s="17"/>
      <c r="Q26" s="17"/>
    </row>
    <row r="27" spans="1:17" s="1" customFormat="1" ht="15" customHeight="1" x14ac:dyDescent="0.25">
      <c r="A27" s="27">
        <v>25</v>
      </c>
      <c r="B27" s="26" t="s">
        <v>220</v>
      </c>
      <c r="C27" s="25" t="s">
        <v>39</v>
      </c>
      <c r="D27" s="28" t="s">
        <v>12</v>
      </c>
      <c r="E27" s="24">
        <v>42746</v>
      </c>
      <c r="F27" s="24" t="s">
        <v>40</v>
      </c>
      <c r="G27" s="24">
        <v>42776</v>
      </c>
      <c r="H27" s="28" t="s">
        <v>75</v>
      </c>
      <c r="I27" s="20">
        <v>20000000000</v>
      </c>
      <c r="J27" s="18">
        <v>5432568246.6385984</v>
      </c>
      <c r="K27" s="20">
        <v>10315700000</v>
      </c>
      <c r="L27" s="18">
        <f>Table5402945[[#This Row],[Yurtiçi İhraç Limiti Nominal Tutar (TL)]]-Table5402945[[#This Row],[Yurtiçi Satışı Gerçekleşen Nominal Tutar (TL)]]</f>
        <v>9684300000</v>
      </c>
      <c r="M27" s="17"/>
      <c r="N27" s="19"/>
      <c r="O27" s="18"/>
      <c r="P27" s="17"/>
      <c r="Q27" s="17"/>
    </row>
    <row r="28" spans="1:17" s="1" customFormat="1" ht="15" customHeight="1" x14ac:dyDescent="0.25">
      <c r="A28" s="27">
        <v>26</v>
      </c>
      <c r="B28" s="26" t="s">
        <v>219</v>
      </c>
      <c r="C28" s="25" t="s">
        <v>13</v>
      </c>
      <c r="D28" s="28" t="s">
        <v>12</v>
      </c>
      <c r="E28" s="24">
        <v>42755</v>
      </c>
      <c r="F28" s="24" t="s">
        <v>40</v>
      </c>
      <c r="G28" s="24">
        <v>42776</v>
      </c>
      <c r="H28" s="28" t="s">
        <v>72</v>
      </c>
      <c r="I28" s="20">
        <v>400000000</v>
      </c>
      <c r="J28" s="18">
        <v>108651364.93277197</v>
      </c>
      <c r="K28" s="20">
        <v>375260000</v>
      </c>
      <c r="L28" s="18">
        <f>Table5402945[[#This Row],[Yurtiçi İhraç Limiti Nominal Tutar (TL)]]-Table5402945[[#This Row],[Yurtiçi Satışı Gerçekleşen Nominal Tutar (TL)]]</f>
        <v>24740000</v>
      </c>
      <c r="M28" s="17"/>
      <c r="N28" s="19"/>
      <c r="O28" s="18"/>
      <c r="P28" s="17"/>
      <c r="Q28" s="17"/>
    </row>
    <row r="29" spans="1:17" s="1" customFormat="1" ht="15" customHeight="1" x14ac:dyDescent="0.25">
      <c r="A29" s="27">
        <v>27</v>
      </c>
      <c r="B29" s="26" t="s">
        <v>128</v>
      </c>
      <c r="C29" s="25" t="s">
        <v>39</v>
      </c>
      <c r="D29" s="28" t="s">
        <v>12</v>
      </c>
      <c r="E29" s="24">
        <v>42754</v>
      </c>
      <c r="F29" s="24" t="s">
        <v>40</v>
      </c>
      <c r="G29" s="24">
        <v>42783</v>
      </c>
      <c r="H29" s="28" t="s">
        <v>70</v>
      </c>
      <c r="I29" s="20">
        <v>2800000000</v>
      </c>
      <c r="J29" s="18">
        <v>762361141.36353731</v>
      </c>
      <c r="K29" s="20">
        <v>2360530000</v>
      </c>
      <c r="L29" s="18">
        <f>Table5402945[[#This Row],[Yurtiçi İhraç Limiti Nominal Tutar (TL)]]-Table5402945[[#This Row],[Yurtiçi Satışı Gerçekleşen Nominal Tutar (TL)]]</f>
        <v>439470000</v>
      </c>
      <c r="M29" s="17"/>
      <c r="N29" s="19"/>
      <c r="O29" s="18"/>
      <c r="P29" s="17"/>
      <c r="Q29" s="17"/>
    </row>
    <row r="30" spans="1:17" s="1" customFormat="1" ht="15" customHeight="1" x14ac:dyDescent="0.25">
      <c r="A30" s="27">
        <v>28</v>
      </c>
      <c r="B30" s="26" t="s">
        <v>218</v>
      </c>
      <c r="C30" s="25" t="s">
        <v>32</v>
      </c>
      <c r="D30" s="28" t="s">
        <v>12</v>
      </c>
      <c r="E30" s="24">
        <v>42755</v>
      </c>
      <c r="F30" s="24" t="s">
        <v>40</v>
      </c>
      <c r="G30" s="24">
        <v>42783</v>
      </c>
      <c r="H30" s="28" t="s">
        <v>70</v>
      </c>
      <c r="I30" s="20">
        <v>200000000</v>
      </c>
      <c r="J30" s="18">
        <v>54454367.240252666</v>
      </c>
      <c r="K30" s="20">
        <v>200000000</v>
      </c>
      <c r="L30" s="18">
        <f>Table5402945[[#This Row],[Yurtiçi İhraç Limiti Nominal Tutar (TL)]]-Table5402945[[#This Row],[Yurtiçi Satışı Gerçekleşen Nominal Tutar (TL)]]</f>
        <v>0</v>
      </c>
      <c r="M30" s="17"/>
      <c r="N30" s="19"/>
      <c r="O30" s="18"/>
      <c r="P30" s="17"/>
      <c r="Q30" s="17"/>
    </row>
    <row r="31" spans="1:17" s="1" customFormat="1" ht="15" customHeight="1" x14ac:dyDescent="0.25">
      <c r="A31" s="27">
        <v>29</v>
      </c>
      <c r="B31" s="26" t="s">
        <v>217</v>
      </c>
      <c r="C31" s="25" t="s">
        <v>13</v>
      </c>
      <c r="D31" s="28" t="s">
        <v>12</v>
      </c>
      <c r="E31" s="24">
        <v>42761</v>
      </c>
      <c r="F31" s="24" t="s">
        <v>40</v>
      </c>
      <c r="G31" s="24">
        <v>42783</v>
      </c>
      <c r="H31" s="28" t="s">
        <v>72</v>
      </c>
      <c r="I31" s="20">
        <v>340000000</v>
      </c>
      <c r="J31" s="18">
        <v>92572424.308429539</v>
      </c>
      <c r="K31" s="20">
        <v>40000000</v>
      </c>
      <c r="L31" s="18">
        <f>Table5402945[[#This Row],[Yurtiçi İhraç Limiti Nominal Tutar (TL)]]-Table5402945[[#This Row],[Yurtiçi Satışı Gerçekleşen Nominal Tutar (TL)]]</f>
        <v>300000000</v>
      </c>
      <c r="M31" s="17"/>
      <c r="N31" s="19"/>
      <c r="O31" s="18"/>
      <c r="P31" s="17"/>
      <c r="Q31" s="17"/>
    </row>
    <row r="32" spans="1:17" s="1" customFormat="1" ht="15" customHeight="1" x14ac:dyDescent="0.25">
      <c r="A32" s="27">
        <v>30</v>
      </c>
      <c r="B32" s="26" t="s">
        <v>76</v>
      </c>
      <c r="C32" s="25" t="s">
        <v>32</v>
      </c>
      <c r="D32" s="28" t="s">
        <v>31</v>
      </c>
      <c r="E32" s="24">
        <v>42768</v>
      </c>
      <c r="F32" s="24" t="s">
        <v>40</v>
      </c>
      <c r="G32" s="24">
        <v>42790</v>
      </c>
      <c r="H32" s="28" t="s">
        <v>70</v>
      </c>
      <c r="I32" s="20">
        <v>2000000000</v>
      </c>
      <c r="J32" s="18">
        <v>559393617.31882644</v>
      </c>
      <c r="K32" s="20">
        <v>2000000000</v>
      </c>
      <c r="L32" s="18">
        <f>Table5402945[[#This Row],[Yurtiçi İhraç Limiti Nominal Tutar (TL)]]-Table5402945[[#This Row],[Yurtiçi Satışı Gerçekleşen Nominal Tutar (TL)]]</f>
        <v>0</v>
      </c>
      <c r="M32" s="17"/>
      <c r="N32" s="19"/>
      <c r="O32" s="18"/>
      <c r="P32" s="17"/>
      <c r="Q32" s="17"/>
    </row>
    <row r="33" spans="1:17" s="1" customFormat="1" ht="15" customHeight="1" x14ac:dyDescent="0.25">
      <c r="A33" s="27">
        <v>31</v>
      </c>
      <c r="B33" s="26" t="s">
        <v>103</v>
      </c>
      <c r="C33" s="25" t="s">
        <v>32</v>
      </c>
      <c r="D33" s="28" t="s">
        <v>12</v>
      </c>
      <c r="E33" s="24">
        <v>42759</v>
      </c>
      <c r="F33" s="24" t="s">
        <v>40</v>
      </c>
      <c r="G33" s="24">
        <v>42797</v>
      </c>
      <c r="H33" s="28" t="s">
        <v>72</v>
      </c>
      <c r="I33" s="20">
        <v>550000000</v>
      </c>
      <c r="J33" s="18">
        <v>147524274.44879565</v>
      </c>
      <c r="K33" s="20">
        <v>543272000</v>
      </c>
      <c r="L33" s="18">
        <f>Table5402945[[#This Row],[Yurtiçi İhraç Limiti Nominal Tutar (TL)]]-Table5402945[[#This Row],[Yurtiçi Satışı Gerçekleşen Nominal Tutar (TL)]]</f>
        <v>6728000</v>
      </c>
      <c r="M33" s="17"/>
      <c r="N33" s="19"/>
      <c r="O33" s="18"/>
      <c r="P33" s="17"/>
      <c r="Q33" s="17"/>
    </row>
    <row r="34" spans="1:17" s="1" customFormat="1" ht="15" customHeight="1" x14ac:dyDescent="0.25">
      <c r="A34" s="27">
        <v>32</v>
      </c>
      <c r="B34" s="26" t="s">
        <v>54</v>
      </c>
      <c r="C34" s="25" t="s">
        <v>39</v>
      </c>
      <c r="D34" s="28" t="s">
        <v>12</v>
      </c>
      <c r="E34" s="24">
        <v>42741</v>
      </c>
      <c r="F34" s="24" t="s">
        <v>40</v>
      </c>
      <c r="G34" s="24">
        <v>42804</v>
      </c>
      <c r="H34" s="28" t="s">
        <v>75</v>
      </c>
      <c r="I34" s="20">
        <v>20000000000</v>
      </c>
      <c r="J34" s="18">
        <v>5328786102.5258446</v>
      </c>
      <c r="K34" s="20">
        <v>9176515379</v>
      </c>
      <c r="L34" s="18">
        <f>Table5402945[[#This Row],[Yurtiçi İhraç Limiti Nominal Tutar (TL)]]-Table5402945[[#This Row],[Yurtiçi Satışı Gerçekleşen Nominal Tutar (TL)]]</f>
        <v>10823484621</v>
      </c>
      <c r="M34" s="17"/>
      <c r="N34" s="19"/>
      <c r="O34" s="18"/>
      <c r="P34" s="17"/>
      <c r="Q34" s="17"/>
    </row>
    <row r="35" spans="1:17" s="1" customFormat="1" ht="15" customHeight="1" x14ac:dyDescent="0.25">
      <c r="A35" s="27">
        <v>33</v>
      </c>
      <c r="B35" s="26" t="s">
        <v>95</v>
      </c>
      <c r="C35" s="25" t="s">
        <v>39</v>
      </c>
      <c r="D35" s="28" t="s">
        <v>12</v>
      </c>
      <c r="E35" s="24">
        <v>42787</v>
      </c>
      <c r="F35" s="24" t="s">
        <v>40</v>
      </c>
      <c r="G35" s="36">
        <v>42804</v>
      </c>
      <c r="H35" s="23" t="s">
        <v>72</v>
      </c>
      <c r="I35" s="20">
        <v>400000000</v>
      </c>
      <c r="J35" s="18">
        <v>106575722.05051689</v>
      </c>
      <c r="K35" s="20">
        <v>399900000</v>
      </c>
      <c r="L35" s="18">
        <f>Table5402945[[#This Row],[Yurtiçi İhraç Limiti Nominal Tutar (TL)]]-Table5402945[[#This Row],[Yurtiçi Satışı Gerçekleşen Nominal Tutar (TL)]]</f>
        <v>100000</v>
      </c>
      <c r="M35" s="17"/>
      <c r="N35" s="19"/>
      <c r="O35" s="18"/>
      <c r="P35" s="17"/>
      <c r="Q35" s="17"/>
    </row>
    <row r="36" spans="1:17" s="1" customFormat="1" ht="15" customHeight="1" x14ac:dyDescent="0.25">
      <c r="A36" s="27">
        <v>34</v>
      </c>
      <c r="B36" s="26" t="s">
        <v>200</v>
      </c>
      <c r="C36" s="25" t="s">
        <v>32</v>
      </c>
      <c r="D36" s="28" t="s">
        <v>31</v>
      </c>
      <c r="E36" s="24">
        <v>42724</v>
      </c>
      <c r="F36" s="24" t="s">
        <v>40</v>
      </c>
      <c r="G36" s="36">
        <v>42817</v>
      </c>
      <c r="H36" s="28" t="s">
        <v>70</v>
      </c>
      <c r="I36" s="20">
        <v>150000000</v>
      </c>
      <c r="J36" s="18">
        <v>41437608.773723029</v>
      </c>
      <c r="K36" s="20">
        <v>100000000</v>
      </c>
      <c r="L36" s="18">
        <f>Table5402945[[#This Row],[Yurtiçi İhraç Limiti Nominal Tutar (TL)]]-Table5402945[[#This Row],[Yurtiçi Satışı Gerçekleşen Nominal Tutar (TL)]]</f>
        <v>50000000</v>
      </c>
      <c r="M36" s="17"/>
      <c r="N36" s="19"/>
      <c r="O36" s="18"/>
      <c r="P36" s="17"/>
      <c r="Q36" s="17"/>
    </row>
    <row r="37" spans="1:17" s="1" customFormat="1" ht="15" customHeight="1" x14ac:dyDescent="0.25">
      <c r="A37" s="27">
        <v>35</v>
      </c>
      <c r="B37" s="26" t="s">
        <v>94</v>
      </c>
      <c r="C37" s="25" t="s">
        <v>32</v>
      </c>
      <c r="D37" s="28" t="s">
        <v>31</v>
      </c>
      <c r="E37" s="24">
        <v>42755</v>
      </c>
      <c r="F37" s="24" t="s">
        <v>40</v>
      </c>
      <c r="G37" s="24">
        <v>42817</v>
      </c>
      <c r="H37" s="28" t="s">
        <v>78</v>
      </c>
      <c r="I37" s="20"/>
      <c r="J37" s="18"/>
      <c r="K37" s="20"/>
      <c r="L37" s="18"/>
      <c r="M37" s="17">
        <v>118426500</v>
      </c>
      <c r="N37" s="19" t="s">
        <v>43</v>
      </c>
      <c r="O37" s="18">
        <v>118000000</v>
      </c>
      <c r="P37" s="17">
        <f>Table5402945[[#This Row],[Yurtdışı İhraç Limiti Nominal Tutar]]-Table5402945[[#This Row],[Yurtdışı Tertip İhraç Belgesi Verilen Nominal Tutar]]</f>
        <v>426500</v>
      </c>
      <c r="Q37" s="17">
        <v>445886600</v>
      </c>
    </row>
    <row r="38" spans="1:17" s="1" customFormat="1" ht="15" customHeight="1" x14ac:dyDescent="0.25">
      <c r="A38" s="27">
        <v>36</v>
      </c>
      <c r="B38" s="26" t="s">
        <v>216</v>
      </c>
      <c r="C38" s="25" t="s">
        <v>13</v>
      </c>
      <c r="D38" s="28" t="s">
        <v>12</v>
      </c>
      <c r="E38" s="24">
        <v>42769</v>
      </c>
      <c r="F38" s="24" t="s">
        <v>40</v>
      </c>
      <c r="G38" s="24">
        <v>42817</v>
      </c>
      <c r="H38" s="28" t="s">
        <v>72</v>
      </c>
      <c r="I38" s="20">
        <v>150000000</v>
      </c>
      <c r="J38" s="18">
        <v>41437608.773723029</v>
      </c>
      <c r="K38" s="20">
        <v>100000000</v>
      </c>
      <c r="L38" s="18">
        <f>Table5402945[[#This Row],[Yurtiçi İhraç Limiti Nominal Tutar (TL)]]-Table5402945[[#This Row],[Yurtiçi Satışı Gerçekleşen Nominal Tutar (TL)]]</f>
        <v>50000000</v>
      </c>
      <c r="M38" s="17"/>
      <c r="N38" s="19"/>
      <c r="O38" s="18"/>
      <c r="P38" s="17"/>
      <c r="Q38" s="17"/>
    </row>
    <row r="39" spans="1:17" s="1" customFormat="1" ht="15" customHeight="1" x14ac:dyDescent="0.25">
      <c r="A39" s="27">
        <v>37</v>
      </c>
      <c r="B39" s="26" t="s">
        <v>215</v>
      </c>
      <c r="C39" s="25" t="s">
        <v>32</v>
      </c>
      <c r="D39" s="28" t="s">
        <v>12</v>
      </c>
      <c r="E39" s="24">
        <v>42782</v>
      </c>
      <c r="F39" s="24" t="s">
        <v>40</v>
      </c>
      <c r="G39" s="24">
        <v>42817</v>
      </c>
      <c r="H39" s="28" t="s">
        <v>70</v>
      </c>
      <c r="I39" s="20">
        <v>150000000</v>
      </c>
      <c r="J39" s="18">
        <v>41437608.773723029</v>
      </c>
      <c r="K39" s="20">
        <v>101000000</v>
      </c>
      <c r="L39" s="18">
        <f>Table5402945[[#This Row],[Yurtiçi İhraç Limiti Nominal Tutar (TL)]]-Table5402945[[#This Row],[Yurtiçi Satışı Gerçekleşen Nominal Tutar (TL)]]</f>
        <v>49000000</v>
      </c>
      <c r="M39" s="17"/>
      <c r="N39" s="19"/>
      <c r="O39" s="18"/>
      <c r="P39" s="17"/>
      <c r="Q39" s="17"/>
    </row>
    <row r="40" spans="1:17" s="1" customFormat="1" ht="15" customHeight="1" x14ac:dyDescent="0.25">
      <c r="A40" s="27">
        <v>38</v>
      </c>
      <c r="B40" s="26" t="s">
        <v>100</v>
      </c>
      <c r="C40" s="25" t="s">
        <v>13</v>
      </c>
      <c r="D40" s="28" t="s">
        <v>12</v>
      </c>
      <c r="E40" s="24">
        <v>42782</v>
      </c>
      <c r="F40" s="24" t="s">
        <v>40</v>
      </c>
      <c r="G40" s="24">
        <v>42817</v>
      </c>
      <c r="H40" s="28" t="s">
        <v>70</v>
      </c>
      <c r="I40" s="20">
        <v>200000000</v>
      </c>
      <c r="J40" s="18">
        <v>55250145.03163071</v>
      </c>
      <c r="K40" s="20">
        <v>135000000</v>
      </c>
      <c r="L40" s="18">
        <f>Table5402945[[#This Row],[Yurtiçi İhraç Limiti Nominal Tutar (TL)]]-Table5402945[[#This Row],[Yurtiçi Satışı Gerçekleşen Nominal Tutar (TL)]]</f>
        <v>65000000</v>
      </c>
      <c r="M40" s="17"/>
      <c r="N40" s="19"/>
      <c r="O40" s="18"/>
      <c r="P40" s="17"/>
      <c r="Q40" s="17"/>
    </row>
    <row r="41" spans="1:17" s="1" customFormat="1" ht="15" customHeight="1" x14ac:dyDescent="0.25">
      <c r="A41" s="27">
        <v>39</v>
      </c>
      <c r="B41" s="26" t="s">
        <v>214</v>
      </c>
      <c r="C41" s="25" t="s">
        <v>39</v>
      </c>
      <c r="D41" s="28" t="s">
        <v>12</v>
      </c>
      <c r="E41" s="24">
        <v>42795</v>
      </c>
      <c r="F41" s="24" t="s">
        <v>40</v>
      </c>
      <c r="G41" s="36">
        <v>42817</v>
      </c>
      <c r="H41" s="28" t="s">
        <v>70</v>
      </c>
      <c r="I41" s="20">
        <v>400000000</v>
      </c>
      <c r="J41" s="18">
        <v>110500290.06326142</v>
      </c>
      <c r="K41" s="20">
        <v>286000000</v>
      </c>
      <c r="L41" s="18">
        <f>Table5402945[[#This Row],[Yurtiçi İhraç Limiti Nominal Tutar (TL)]]-Table5402945[[#This Row],[Yurtiçi Satışı Gerçekleşen Nominal Tutar (TL)]]</f>
        <v>114000000</v>
      </c>
      <c r="M41" s="17"/>
      <c r="N41" s="19"/>
      <c r="O41" s="18"/>
      <c r="P41" s="17"/>
      <c r="Q41" s="17"/>
    </row>
    <row r="42" spans="1:17" s="1" customFormat="1" ht="15" customHeight="1" x14ac:dyDescent="0.25">
      <c r="A42" s="27">
        <v>40</v>
      </c>
      <c r="B42" s="26" t="s">
        <v>213</v>
      </c>
      <c r="C42" s="25" t="s">
        <v>19</v>
      </c>
      <c r="D42" s="28" t="s">
        <v>18</v>
      </c>
      <c r="E42" s="24">
        <v>42804</v>
      </c>
      <c r="F42" s="24" t="s">
        <v>40</v>
      </c>
      <c r="G42" s="36">
        <v>42817</v>
      </c>
      <c r="H42" s="28" t="s">
        <v>86</v>
      </c>
      <c r="I42" s="20">
        <v>239238705</v>
      </c>
      <c r="J42" s="18">
        <v>66089865.742147572</v>
      </c>
      <c r="K42" s="20">
        <v>143242425</v>
      </c>
      <c r="L42" s="18">
        <f>Table5402945[[#This Row],[Yurtiçi İhraç Limiti Nominal Tutar (TL)]]-Table5402945[[#This Row],[Yurtiçi Satışı Gerçekleşen Nominal Tutar (TL)]]</f>
        <v>95996280</v>
      </c>
      <c r="M42" s="17"/>
      <c r="N42" s="19"/>
      <c r="O42" s="18"/>
      <c r="P42" s="17"/>
      <c r="Q42" s="17"/>
    </row>
    <row r="43" spans="1:17" s="1" customFormat="1" ht="15" customHeight="1" x14ac:dyDescent="0.25">
      <c r="A43" s="27">
        <v>41</v>
      </c>
      <c r="B43" s="26" t="s">
        <v>212</v>
      </c>
      <c r="C43" s="25" t="s">
        <v>25</v>
      </c>
      <c r="D43" s="28" t="s">
        <v>24</v>
      </c>
      <c r="E43" s="24">
        <v>42758</v>
      </c>
      <c r="F43" s="24" t="s">
        <v>40</v>
      </c>
      <c r="G43" s="24">
        <v>42825</v>
      </c>
      <c r="H43" s="28" t="s">
        <v>72</v>
      </c>
      <c r="I43" s="20">
        <v>100000000</v>
      </c>
      <c r="J43" s="18">
        <v>27452164.603178959</v>
      </c>
      <c r="K43" s="20">
        <v>100000000</v>
      </c>
      <c r="L43" s="18">
        <f>Table5402945[[#This Row],[Yurtiçi İhraç Limiti Nominal Tutar (TL)]]-Table5402945[[#This Row],[Yurtiçi Satışı Gerçekleşen Nominal Tutar (TL)]]</f>
        <v>0</v>
      </c>
      <c r="M43" s="17"/>
      <c r="N43" s="19"/>
      <c r="O43" s="18"/>
      <c r="P43" s="17"/>
      <c r="Q43" s="17"/>
    </row>
    <row r="44" spans="1:17" s="1" customFormat="1" ht="15" customHeight="1" x14ac:dyDescent="0.25">
      <c r="A44" s="27">
        <v>42</v>
      </c>
      <c r="B44" s="26" t="s">
        <v>211</v>
      </c>
      <c r="C44" s="25" t="s">
        <v>32</v>
      </c>
      <c r="D44" s="28" t="s">
        <v>12</v>
      </c>
      <c r="E44" s="24">
        <v>42786</v>
      </c>
      <c r="F44" s="24" t="s">
        <v>40</v>
      </c>
      <c r="G44" s="36">
        <v>42825</v>
      </c>
      <c r="H44" s="28" t="s">
        <v>70</v>
      </c>
      <c r="I44" s="20">
        <v>253640000</v>
      </c>
      <c r="J44" s="18">
        <v>69629670.299503118</v>
      </c>
      <c r="K44" s="20">
        <v>0</v>
      </c>
      <c r="L44" s="18">
        <f>Table5402945[[#This Row],[Yurtiçi İhraç Limiti Nominal Tutar (TL)]]-Table5402945[[#This Row],[Yurtiçi Satışı Gerçekleşen Nominal Tutar (TL)]]</f>
        <v>253640000</v>
      </c>
      <c r="M44" s="17"/>
      <c r="N44" s="19"/>
      <c r="O44" s="18"/>
      <c r="P44" s="17"/>
      <c r="Q44" s="17"/>
    </row>
    <row r="45" spans="1:17" s="1" customFormat="1" ht="15" customHeight="1" x14ac:dyDescent="0.25">
      <c r="A45" s="27">
        <v>43</v>
      </c>
      <c r="B45" s="26" t="s">
        <v>210</v>
      </c>
      <c r="C45" s="25" t="s">
        <v>13</v>
      </c>
      <c r="D45" s="28" t="s">
        <v>12</v>
      </c>
      <c r="E45" s="24">
        <v>42790</v>
      </c>
      <c r="F45" s="24" t="s">
        <v>40</v>
      </c>
      <c r="G45" s="36">
        <v>42825</v>
      </c>
      <c r="H45" s="28" t="s">
        <v>72</v>
      </c>
      <c r="I45" s="20">
        <v>250000000</v>
      </c>
      <c r="J45" s="18">
        <v>68630411.5079474</v>
      </c>
      <c r="K45" s="20">
        <v>35000000</v>
      </c>
      <c r="L45" s="18">
        <f>Table5402945[[#This Row],[Yurtiçi İhraç Limiti Nominal Tutar (TL)]]-Table5402945[[#This Row],[Yurtiçi Satışı Gerçekleşen Nominal Tutar (TL)]]</f>
        <v>215000000</v>
      </c>
      <c r="M45" s="17"/>
      <c r="N45" s="19"/>
      <c r="O45" s="18"/>
      <c r="P45" s="17"/>
      <c r="Q45" s="17"/>
    </row>
    <row r="46" spans="1:17" s="1" customFormat="1" ht="15" customHeight="1" x14ac:dyDescent="0.25">
      <c r="A46" s="27">
        <v>44</v>
      </c>
      <c r="B46" s="26" t="s">
        <v>121</v>
      </c>
      <c r="C46" s="25" t="s">
        <v>32</v>
      </c>
      <c r="D46" s="28" t="s">
        <v>12</v>
      </c>
      <c r="E46" s="24">
        <v>42795</v>
      </c>
      <c r="F46" s="24" t="s">
        <v>40</v>
      </c>
      <c r="G46" s="36">
        <v>42825</v>
      </c>
      <c r="H46" s="28" t="s">
        <v>72</v>
      </c>
      <c r="I46" s="20">
        <v>40000000</v>
      </c>
      <c r="J46" s="18">
        <v>10980865.841271585</v>
      </c>
      <c r="K46" s="20">
        <v>40000000</v>
      </c>
      <c r="L46" s="18">
        <f>Table5402945[[#This Row],[Yurtiçi İhraç Limiti Nominal Tutar (TL)]]-Table5402945[[#This Row],[Yurtiçi Satışı Gerçekleşen Nominal Tutar (TL)]]</f>
        <v>0</v>
      </c>
      <c r="M46" s="17"/>
      <c r="N46" s="19"/>
      <c r="O46" s="18"/>
      <c r="P46" s="17"/>
      <c r="Q46" s="17"/>
    </row>
    <row r="47" spans="1:17" s="1" customFormat="1" ht="15" customHeight="1" x14ac:dyDescent="0.25">
      <c r="A47" s="27">
        <v>45</v>
      </c>
      <c r="B47" s="26" t="s">
        <v>209</v>
      </c>
      <c r="C47" s="25" t="s">
        <v>32</v>
      </c>
      <c r="D47" s="28" t="s">
        <v>12</v>
      </c>
      <c r="E47" s="24">
        <v>42802</v>
      </c>
      <c r="F47" s="24" t="s">
        <v>40</v>
      </c>
      <c r="G47" s="36">
        <v>42825</v>
      </c>
      <c r="H47" s="28" t="s">
        <v>72</v>
      </c>
      <c r="I47" s="20">
        <v>65000000</v>
      </c>
      <c r="J47" s="18">
        <v>17843906.992066324</v>
      </c>
      <c r="K47" s="20">
        <v>43000000</v>
      </c>
      <c r="L47" s="18">
        <f>Table5402945[[#This Row],[Yurtiçi İhraç Limiti Nominal Tutar (TL)]]-Table5402945[[#This Row],[Yurtiçi Satışı Gerçekleşen Nominal Tutar (TL)]]</f>
        <v>22000000</v>
      </c>
      <c r="M47" s="17"/>
      <c r="N47" s="19"/>
      <c r="O47" s="18"/>
      <c r="P47" s="17"/>
      <c r="Q47" s="17"/>
    </row>
    <row r="48" spans="1:17" s="1" customFormat="1" ht="15" customHeight="1" x14ac:dyDescent="0.25">
      <c r="A48" s="27">
        <v>46</v>
      </c>
      <c r="B48" s="26" t="s">
        <v>208</v>
      </c>
      <c r="C48" s="25" t="s">
        <v>13</v>
      </c>
      <c r="D48" s="28" t="s">
        <v>12</v>
      </c>
      <c r="E48" s="24">
        <v>42741</v>
      </c>
      <c r="F48" s="24" t="s">
        <v>40</v>
      </c>
      <c r="G48" s="24">
        <v>42832</v>
      </c>
      <c r="H48" s="28" t="s">
        <v>72</v>
      </c>
      <c r="I48" s="20">
        <v>150000000</v>
      </c>
      <c r="J48" s="18">
        <v>40241448.692152917</v>
      </c>
      <c r="K48" s="20">
        <v>50000000</v>
      </c>
      <c r="L48" s="18">
        <f>Table5402945[[#This Row],[Yurtiçi İhraç Limiti Nominal Tutar (TL)]]-Table5402945[[#This Row],[Yurtiçi Satışı Gerçekleşen Nominal Tutar (TL)]]</f>
        <v>100000000</v>
      </c>
      <c r="M48" s="17"/>
      <c r="N48" s="19"/>
      <c r="O48" s="18"/>
      <c r="P48" s="17"/>
      <c r="Q48" s="17"/>
    </row>
    <row r="49" spans="1:17" s="1" customFormat="1" ht="15" customHeight="1" x14ac:dyDescent="0.25">
      <c r="A49" s="27">
        <v>47</v>
      </c>
      <c r="B49" s="26" t="s">
        <v>118</v>
      </c>
      <c r="C49" s="25" t="s">
        <v>13</v>
      </c>
      <c r="D49" s="28" t="s">
        <v>12</v>
      </c>
      <c r="E49" s="24">
        <v>42758</v>
      </c>
      <c r="F49" s="24" t="s">
        <v>40</v>
      </c>
      <c r="G49" s="24">
        <v>42832</v>
      </c>
      <c r="H49" s="28" t="s">
        <v>70</v>
      </c>
      <c r="I49" s="20">
        <v>200000000</v>
      </c>
      <c r="J49" s="18">
        <v>53655264.922870554</v>
      </c>
      <c r="K49" s="20">
        <v>100000000</v>
      </c>
      <c r="L49" s="18">
        <f>Table5402945[[#This Row],[Yurtiçi İhraç Limiti Nominal Tutar (TL)]]-Table5402945[[#This Row],[Yurtiçi Satışı Gerçekleşen Nominal Tutar (TL)]]</f>
        <v>100000000</v>
      </c>
      <c r="M49" s="17"/>
      <c r="N49" s="19"/>
      <c r="O49" s="18"/>
      <c r="P49" s="17"/>
      <c r="Q49" s="17"/>
    </row>
    <row r="50" spans="1:17" s="1" customFormat="1" ht="15" customHeight="1" x14ac:dyDescent="0.25">
      <c r="A50" s="27">
        <v>48</v>
      </c>
      <c r="B50" s="26" t="s">
        <v>207</v>
      </c>
      <c r="C50" s="25" t="s">
        <v>32</v>
      </c>
      <c r="D50" s="28" t="s">
        <v>12</v>
      </c>
      <c r="E50" s="24">
        <v>42801</v>
      </c>
      <c r="F50" s="24" t="s">
        <v>40</v>
      </c>
      <c r="G50" s="24">
        <v>42832</v>
      </c>
      <c r="H50" s="28" t="s">
        <v>72</v>
      </c>
      <c r="I50" s="20">
        <v>85000000</v>
      </c>
      <c r="J50" s="18">
        <v>22803487.592219986</v>
      </c>
      <c r="K50" s="20">
        <v>50000000</v>
      </c>
      <c r="L50" s="18">
        <f>Table5402945[[#This Row],[Yurtiçi İhraç Limiti Nominal Tutar (TL)]]-Table5402945[[#This Row],[Yurtiçi Satışı Gerçekleşen Nominal Tutar (TL)]]</f>
        <v>35000000</v>
      </c>
      <c r="M50" s="17"/>
      <c r="N50" s="19"/>
      <c r="O50" s="18"/>
      <c r="P50" s="17"/>
      <c r="Q50" s="17"/>
    </row>
    <row r="51" spans="1:17" s="1" customFormat="1" ht="15" customHeight="1" x14ac:dyDescent="0.25">
      <c r="A51" s="27">
        <v>49</v>
      </c>
      <c r="B51" s="26" t="s">
        <v>103</v>
      </c>
      <c r="C51" s="25" t="s">
        <v>32</v>
      </c>
      <c r="D51" s="28" t="s">
        <v>12</v>
      </c>
      <c r="E51" s="24">
        <v>42802</v>
      </c>
      <c r="F51" s="24" t="s">
        <v>40</v>
      </c>
      <c r="G51" s="24">
        <v>42832</v>
      </c>
      <c r="H51" s="28" t="s">
        <v>72</v>
      </c>
      <c r="I51" s="20">
        <v>600000000</v>
      </c>
      <c r="J51" s="18">
        <v>160965794.76861167</v>
      </c>
      <c r="K51" s="20">
        <v>599661000</v>
      </c>
      <c r="L51" s="18">
        <f>Table5402945[[#This Row],[Yurtiçi İhraç Limiti Nominal Tutar (TL)]]-Table5402945[[#This Row],[Yurtiçi Satışı Gerçekleşen Nominal Tutar (TL)]]</f>
        <v>339000</v>
      </c>
      <c r="M51" s="17"/>
      <c r="N51" s="19"/>
      <c r="O51" s="18"/>
      <c r="P51" s="17"/>
      <c r="Q51" s="17"/>
    </row>
    <row r="52" spans="1:17" s="1" customFormat="1" ht="15" customHeight="1" x14ac:dyDescent="0.25">
      <c r="A52" s="27">
        <v>50</v>
      </c>
      <c r="B52" s="26" t="s">
        <v>206</v>
      </c>
      <c r="C52" s="25" t="s">
        <v>32</v>
      </c>
      <c r="D52" s="28" t="s">
        <v>12</v>
      </c>
      <c r="E52" s="24">
        <v>42803</v>
      </c>
      <c r="F52" s="24" t="s">
        <v>40</v>
      </c>
      <c r="G52" s="24">
        <v>42832</v>
      </c>
      <c r="H52" s="28" t="s">
        <v>70</v>
      </c>
      <c r="I52" s="20">
        <v>1000000000</v>
      </c>
      <c r="J52" s="18">
        <v>268276324.61435279</v>
      </c>
      <c r="K52" s="20">
        <v>0</v>
      </c>
      <c r="L52" s="18">
        <f>Table5402945[[#This Row],[Yurtiçi İhraç Limiti Nominal Tutar (TL)]]-Table5402945[[#This Row],[Yurtiçi Satışı Gerçekleşen Nominal Tutar (TL)]]</f>
        <v>1000000000</v>
      </c>
      <c r="M52" s="17"/>
      <c r="N52" s="19"/>
      <c r="O52" s="18"/>
      <c r="P52" s="17"/>
      <c r="Q52" s="17"/>
    </row>
    <row r="53" spans="1:17" s="1" customFormat="1" ht="15" customHeight="1" x14ac:dyDescent="0.25">
      <c r="A53" s="27">
        <v>51</v>
      </c>
      <c r="B53" s="26" t="s">
        <v>206</v>
      </c>
      <c r="C53" s="25" t="s">
        <v>32</v>
      </c>
      <c r="D53" s="28" t="s">
        <v>12</v>
      </c>
      <c r="E53" s="24">
        <v>42803</v>
      </c>
      <c r="F53" s="24" t="s">
        <v>40</v>
      </c>
      <c r="G53" s="24">
        <v>42832</v>
      </c>
      <c r="H53" s="28" t="s">
        <v>78</v>
      </c>
      <c r="I53" s="20"/>
      <c r="J53" s="18"/>
      <c r="K53" s="20"/>
      <c r="L53" s="18"/>
      <c r="M53" s="17">
        <v>320000000</v>
      </c>
      <c r="N53" s="19" t="s">
        <v>42</v>
      </c>
      <c r="O53" s="18">
        <v>0</v>
      </c>
      <c r="P53" s="17">
        <f>Table5402945[[#This Row],[Yurtdışı İhraç Limiti Nominal Tutar]]-Table5402945[[#This Row],[Yurtdışı Tertip İhraç Belgesi Verilen Nominal Tutar]]</f>
        <v>320000000</v>
      </c>
      <c r="Q53" s="17">
        <v>0</v>
      </c>
    </row>
    <row r="54" spans="1:17" s="1" customFormat="1" ht="15" customHeight="1" x14ac:dyDescent="0.25">
      <c r="A54" s="27">
        <v>52</v>
      </c>
      <c r="B54" s="26" t="s">
        <v>205</v>
      </c>
      <c r="C54" s="25" t="s">
        <v>13</v>
      </c>
      <c r="D54" s="28" t="s">
        <v>12</v>
      </c>
      <c r="E54" s="24">
        <v>42814</v>
      </c>
      <c r="F54" s="24" t="s">
        <v>40</v>
      </c>
      <c r="G54" s="24">
        <v>42832</v>
      </c>
      <c r="H54" s="28" t="s">
        <v>72</v>
      </c>
      <c r="I54" s="20">
        <v>150000000</v>
      </c>
      <c r="J54" s="18">
        <v>40241448.692152917</v>
      </c>
      <c r="K54" s="20">
        <v>50000000</v>
      </c>
      <c r="L54" s="18">
        <f>Table5402945[[#This Row],[Yurtiçi İhraç Limiti Nominal Tutar (TL)]]-Table5402945[[#This Row],[Yurtiçi Satışı Gerçekleşen Nominal Tutar (TL)]]</f>
        <v>100000000</v>
      </c>
      <c r="M54" s="17"/>
      <c r="N54" s="19"/>
      <c r="O54" s="18"/>
      <c r="P54" s="17"/>
      <c r="Q54" s="17"/>
    </row>
    <row r="55" spans="1:17" s="1" customFormat="1" ht="15" customHeight="1" x14ac:dyDescent="0.3">
      <c r="A55" s="27">
        <v>53</v>
      </c>
      <c r="B55" s="26" t="s">
        <v>134</v>
      </c>
      <c r="C55" s="25" t="s">
        <v>39</v>
      </c>
      <c r="D55" s="28" t="s">
        <v>38</v>
      </c>
      <c r="E55" s="24">
        <v>42604</v>
      </c>
      <c r="F55" s="34" t="s">
        <v>40</v>
      </c>
      <c r="G55" s="24">
        <v>42839</v>
      </c>
      <c r="H55" s="28" t="s">
        <v>78</v>
      </c>
      <c r="I55" s="20"/>
      <c r="J55" s="18"/>
      <c r="K55" s="20"/>
      <c r="L55" s="18"/>
      <c r="M55" s="17">
        <v>2000000000</v>
      </c>
      <c r="N55" s="19" t="s">
        <v>42</v>
      </c>
      <c r="O55" s="17">
        <v>0</v>
      </c>
      <c r="P55" s="17">
        <f>Table5402945[[#This Row],[Yurtdışı İhraç Limiti Nominal Tutar]]-Table5402945[[#This Row],[Yurtdışı Tertip İhraç Belgesi Verilen Nominal Tutar]]</f>
        <v>2000000000</v>
      </c>
      <c r="Q55" s="17">
        <v>0</v>
      </c>
    </row>
    <row r="56" spans="1:17" s="1" customFormat="1" ht="15" customHeight="1" x14ac:dyDescent="0.25">
      <c r="A56" s="27">
        <v>54</v>
      </c>
      <c r="B56" s="26" t="s">
        <v>54</v>
      </c>
      <c r="C56" s="25" t="s">
        <v>39</v>
      </c>
      <c r="D56" s="28" t="s">
        <v>38</v>
      </c>
      <c r="E56" s="24">
        <v>42739</v>
      </c>
      <c r="F56" s="24" t="s">
        <v>40</v>
      </c>
      <c r="G56" s="24">
        <v>42839</v>
      </c>
      <c r="H56" s="28" t="s">
        <v>78</v>
      </c>
      <c r="I56" s="20"/>
      <c r="J56" s="18"/>
      <c r="K56" s="20"/>
      <c r="L56" s="18"/>
      <c r="M56" s="17">
        <v>2000000000</v>
      </c>
      <c r="N56" s="19" t="s">
        <v>42</v>
      </c>
      <c r="O56" s="17">
        <v>408252789.75999999</v>
      </c>
      <c r="P56" s="17">
        <f>Table5402945[[#This Row],[Yurtdışı İhraç Limiti Nominal Tutar]]-Table5402945[[#This Row],[Yurtdışı Tertip İhraç Belgesi Verilen Nominal Tutar]]</f>
        <v>1591747210.24</v>
      </c>
      <c r="Q56" s="17">
        <v>1682017500</v>
      </c>
    </row>
    <row r="57" spans="1:17" s="1" customFormat="1" ht="15" customHeight="1" x14ac:dyDescent="0.25">
      <c r="A57" s="27">
        <v>55</v>
      </c>
      <c r="B57" s="26" t="s">
        <v>204</v>
      </c>
      <c r="C57" s="25" t="s">
        <v>13</v>
      </c>
      <c r="D57" s="28" t="s">
        <v>12</v>
      </c>
      <c r="E57" s="24">
        <v>42779</v>
      </c>
      <c r="F57" s="24" t="s">
        <v>40</v>
      </c>
      <c r="G57" s="24">
        <v>42839</v>
      </c>
      <c r="H57" s="28" t="s">
        <v>203</v>
      </c>
      <c r="I57" s="20">
        <v>80000000</v>
      </c>
      <c r="J57" s="18">
        <v>21699622.969050914</v>
      </c>
      <c r="K57" s="20">
        <v>80000000</v>
      </c>
      <c r="L57" s="18">
        <f>Table5402945[[#This Row],[Yurtiçi İhraç Limiti Nominal Tutar (TL)]]-Table5402945[[#This Row],[Yurtiçi Satışı Gerçekleşen Nominal Tutar (TL)]]</f>
        <v>0</v>
      </c>
      <c r="M57" s="17"/>
      <c r="N57" s="19"/>
      <c r="O57" s="18"/>
      <c r="P57" s="17"/>
      <c r="Q57" s="17"/>
    </row>
    <row r="58" spans="1:17" s="1" customFormat="1" ht="15" customHeight="1" x14ac:dyDescent="0.25">
      <c r="A58" s="27">
        <v>56</v>
      </c>
      <c r="B58" s="26" t="s">
        <v>58</v>
      </c>
      <c r="C58" s="25" t="s">
        <v>32</v>
      </c>
      <c r="D58" s="28" t="s">
        <v>12</v>
      </c>
      <c r="E58" s="24">
        <v>42781</v>
      </c>
      <c r="F58" s="24" t="s">
        <v>40</v>
      </c>
      <c r="G58" s="24">
        <v>42839</v>
      </c>
      <c r="H58" s="28" t="s">
        <v>72</v>
      </c>
      <c r="I58" s="20">
        <v>300000000</v>
      </c>
      <c r="J58" s="18">
        <v>81373586.13394092</v>
      </c>
      <c r="K58" s="20">
        <v>299984788</v>
      </c>
      <c r="L58" s="18">
        <f>Table5402945[[#This Row],[Yurtiçi İhraç Limiti Nominal Tutar (TL)]]-Table5402945[[#This Row],[Yurtiçi Satışı Gerçekleşen Nominal Tutar (TL)]]</f>
        <v>15212</v>
      </c>
      <c r="M58" s="17"/>
      <c r="N58" s="19"/>
      <c r="O58" s="18"/>
      <c r="P58" s="17"/>
      <c r="Q58" s="17"/>
    </row>
    <row r="59" spans="1:17" s="1" customFormat="1" ht="15" customHeight="1" x14ac:dyDescent="0.25">
      <c r="A59" s="27">
        <v>57</v>
      </c>
      <c r="B59" s="26" t="s">
        <v>202</v>
      </c>
      <c r="C59" s="25" t="s">
        <v>13</v>
      </c>
      <c r="D59" s="28" t="s">
        <v>12</v>
      </c>
      <c r="E59" s="24">
        <v>42781</v>
      </c>
      <c r="F59" s="24" t="s">
        <v>40</v>
      </c>
      <c r="G59" s="24">
        <v>42839</v>
      </c>
      <c r="H59" s="28" t="s">
        <v>72</v>
      </c>
      <c r="I59" s="20">
        <v>40000000</v>
      </c>
      <c r="J59" s="18">
        <v>10849811.484525457</v>
      </c>
      <c r="K59" s="20">
        <v>0</v>
      </c>
      <c r="L59" s="18">
        <f>Table5402945[[#This Row],[Yurtiçi İhraç Limiti Nominal Tutar (TL)]]-Table5402945[[#This Row],[Yurtiçi Satışı Gerçekleşen Nominal Tutar (TL)]]</f>
        <v>40000000</v>
      </c>
      <c r="M59" s="17"/>
      <c r="N59" s="19"/>
      <c r="O59" s="18"/>
      <c r="P59" s="17"/>
      <c r="Q59" s="17"/>
    </row>
    <row r="60" spans="1:17" s="1" customFormat="1" ht="15" customHeight="1" x14ac:dyDescent="0.25">
      <c r="A60" s="27">
        <v>58</v>
      </c>
      <c r="B60" s="26" t="s">
        <v>91</v>
      </c>
      <c r="C60" s="25" t="s">
        <v>32</v>
      </c>
      <c r="D60" s="28" t="s">
        <v>12</v>
      </c>
      <c r="E60" s="24">
        <v>42804</v>
      </c>
      <c r="F60" s="24" t="s">
        <v>40</v>
      </c>
      <c r="G60" s="24">
        <v>42839</v>
      </c>
      <c r="H60" s="28" t="s">
        <v>70</v>
      </c>
      <c r="I60" s="20">
        <v>254147000</v>
      </c>
      <c r="J60" s="18">
        <v>68936175.98394227</v>
      </c>
      <c r="K60" s="20">
        <v>250000000</v>
      </c>
      <c r="L60" s="18">
        <f>Table5402945[[#This Row],[Yurtiçi İhraç Limiti Nominal Tutar (TL)]]-Table5402945[[#This Row],[Yurtiçi Satışı Gerçekleşen Nominal Tutar (TL)]]</f>
        <v>4147000</v>
      </c>
      <c r="M60" s="17"/>
      <c r="N60" s="19"/>
      <c r="O60" s="18"/>
      <c r="P60" s="17"/>
      <c r="Q60" s="17"/>
    </row>
    <row r="61" spans="1:17" s="1" customFormat="1" ht="15" customHeight="1" x14ac:dyDescent="0.25">
      <c r="A61" s="27">
        <v>59</v>
      </c>
      <c r="B61" s="26" t="s">
        <v>58</v>
      </c>
      <c r="C61" s="25" t="s">
        <v>32</v>
      </c>
      <c r="D61" s="28" t="s">
        <v>12</v>
      </c>
      <c r="E61" s="24">
        <v>42828</v>
      </c>
      <c r="F61" s="24" t="s">
        <v>40</v>
      </c>
      <c r="G61" s="24">
        <v>42839</v>
      </c>
      <c r="H61" s="28" t="s">
        <v>70</v>
      </c>
      <c r="I61" s="20">
        <v>1000000000</v>
      </c>
      <c r="J61" s="18">
        <v>271245287.11313641</v>
      </c>
      <c r="K61" s="20">
        <v>979775000</v>
      </c>
      <c r="L61" s="18">
        <f>Table5402945[[#This Row],[Yurtiçi İhraç Limiti Nominal Tutar (TL)]]-Table5402945[[#This Row],[Yurtiçi Satışı Gerçekleşen Nominal Tutar (TL)]]</f>
        <v>20225000</v>
      </c>
      <c r="M61" s="17"/>
      <c r="N61" s="19"/>
      <c r="O61" s="18"/>
      <c r="P61" s="17"/>
      <c r="Q61" s="17"/>
    </row>
    <row r="62" spans="1:17" s="1" customFormat="1" ht="15" customHeight="1" x14ac:dyDescent="0.25">
      <c r="A62" s="27">
        <v>60</v>
      </c>
      <c r="B62" s="26" t="s">
        <v>201</v>
      </c>
      <c r="C62" s="25" t="s">
        <v>32</v>
      </c>
      <c r="D62" s="28" t="s">
        <v>31</v>
      </c>
      <c r="E62" s="24">
        <v>42786</v>
      </c>
      <c r="F62" s="24" t="s">
        <v>40</v>
      </c>
      <c r="G62" s="24">
        <v>42846</v>
      </c>
      <c r="H62" s="28" t="s">
        <v>70</v>
      </c>
      <c r="I62" s="20">
        <v>2000000000</v>
      </c>
      <c r="J62" s="18">
        <v>548591491.3459692</v>
      </c>
      <c r="K62" s="20">
        <v>1620000000</v>
      </c>
      <c r="L62" s="18">
        <f>Table5402945[[#This Row],[Yurtiçi İhraç Limiti Nominal Tutar (TL)]]-Table5402945[[#This Row],[Yurtiçi Satışı Gerçekleşen Nominal Tutar (TL)]]</f>
        <v>380000000</v>
      </c>
      <c r="M62" s="17"/>
      <c r="N62" s="19"/>
      <c r="O62" s="18"/>
      <c r="P62" s="17"/>
      <c r="Q62" s="17"/>
    </row>
    <row r="63" spans="1:17" s="1" customFormat="1" ht="15" customHeight="1" x14ac:dyDescent="0.25">
      <c r="A63" s="27">
        <v>61</v>
      </c>
      <c r="B63" s="26" t="s">
        <v>200</v>
      </c>
      <c r="C63" s="25" t="s">
        <v>32</v>
      </c>
      <c r="D63" s="28" t="s">
        <v>31</v>
      </c>
      <c r="E63" s="24">
        <v>42809</v>
      </c>
      <c r="F63" s="24" t="s">
        <v>40</v>
      </c>
      <c r="G63" s="24">
        <v>42846</v>
      </c>
      <c r="H63" s="28" t="s">
        <v>70</v>
      </c>
      <c r="I63" s="20">
        <v>200000000</v>
      </c>
      <c r="J63" s="18">
        <v>54859149.134596922</v>
      </c>
      <c r="K63" s="20">
        <v>50000000</v>
      </c>
      <c r="L63" s="18">
        <f>Table5402945[[#This Row],[Yurtiçi İhraç Limiti Nominal Tutar (TL)]]-Table5402945[[#This Row],[Yurtiçi Satışı Gerçekleşen Nominal Tutar (TL)]]</f>
        <v>150000000</v>
      </c>
      <c r="M63" s="17"/>
      <c r="N63" s="19"/>
      <c r="O63" s="18"/>
      <c r="P63" s="17"/>
      <c r="Q63" s="17"/>
    </row>
    <row r="64" spans="1:17" s="1" customFormat="1" ht="15" customHeight="1" x14ac:dyDescent="0.25">
      <c r="A64" s="27">
        <v>62</v>
      </c>
      <c r="B64" s="26" t="s">
        <v>199</v>
      </c>
      <c r="C64" s="25" t="s">
        <v>13</v>
      </c>
      <c r="D64" s="28" t="s">
        <v>12</v>
      </c>
      <c r="E64" s="24">
        <v>42815</v>
      </c>
      <c r="F64" s="24" t="s">
        <v>40</v>
      </c>
      <c r="G64" s="24">
        <v>42846</v>
      </c>
      <c r="H64" s="28" t="s">
        <v>72</v>
      </c>
      <c r="I64" s="20">
        <v>450000000</v>
      </c>
      <c r="J64" s="18">
        <v>123433085.55284306</v>
      </c>
      <c r="K64" s="20">
        <v>55100000</v>
      </c>
      <c r="L64" s="18">
        <f>Table5402945[[#This Row],[Yurtiçi İhraç Limiti Nominal Tutar (TL)]]-Table5402945[[#This Row],[Yurtiçi Satışı Gerçekleşen Nominal Tutar (TL)]]</f>
        <v>394900000</v>
      </c>
      <c r="M64" s="17"/>
      <c r="N64" s="19"/>
      <c r="O64" s="18"/>
      <c r="P64" s="17"/>
      <c r="Q64" s="17"/>
    </row>
    <row r="65" spans="1:17" s="1" customFormat="1" ht="15" customHeight="1" x14ac:dyDescent="0.25">
      <c r="A65" s="27">
        <v>63</v>
      </c>
      <c r="B65" s="26" t="s">
        <v>198</v>
      </c>
      <c r="C65" s="25" t="s">
        <v>13</v>
      </c>
      <c r="D65" s="28" t="s">
        <v>12</v>
      </c>
      <c r="E65" s="24">
        <v>42816</v>
      </c>
      <c r="F65" s="24" t="s">
        <v>40</v>
      </c>
      <c r="G65" s="24">
        <v>42846</v>
      </c>
      <c r="H65" s="28" t="s">
        <v>70</v>
      </c>
      <c r="I65" s="20">
        <v>50000000</v>
      </c>
      <c r="J65" s="18">
        <v>13714787.28364923</v>
      </c>
      <c r="K65" s="20">
        <v>0</v>
      </c>
      <c r="L65" s="18">
        <f>Table5402945[[#This Row],[Yurtiçi İhraç Limiti Nominal Tutar (TL)]]-Table5402945[[#This Row],[Yurtiçi Satışı Gerçekleşen Nominal Tutar (TL)]]</f>
        <v>50000000</v>
      </c>
      <c r="M65" s="17"/>
      <c r="N65" s="19"/>
      <c r="O65" s="18"/>
      <c r="P65" s="17"/>
      <c r="Q65" s="17"/>
    </row>
    <row r="66" spans="1:17" s="1" customFormat="1" ht="15" customHeight="1" x14ac:dyDescent="0.25">
      <c r="A66" s="27">
        <v>64</v>
      </c>
      <c r="B66" s="26" t="s">
        <v>197</v>
      </c>
      <c r="C66" s="25" t="s">
        <v>32</v>
      </c>
      <c r="D66" s="28" t="s">
        <v>12</v>
      </c>
      <c r="E66" s="24">
        <v>42817</v>
      </c>
      <c r="F66" s="24" t="s">
        <v>40</v>
      </c>
      <c r="G66" s="24">
        <v>42846</v>
      </c>
      <c r="H66" s="28" t="s">
        <v>72</v>
      </c>
      <c r="I66" s="20">
        <v>2500000000</v>
      </c>
      <c r="J66" s="18">
        <v>685739364.1824615</v>
      </c>
      <c r="K66" s="20">
        <v>1325500000</v>
      </c>
      <c r="L66" s="18">
        <f>Table5402945[[#This Row],[Yurtiçi İhraç Limiti Nominal Tutar (TL)]]-Table5402945[[#This Row],[Yurtiçi Satışı Gerçekleşen Nominal Tutar (TL)]]</f>
        <v>1174500000</v>
      </c>
      <c r="M66" s="17"/>
      <c r="N66" s="19"/>
      <c r="O66" s="18"/>
      <c r="P66" s="17"/>
      <c r="Q66" s="17"/>
    </row>
    <row r="67" spans="1:17" s="1" customFormat="1" ht="15" customHeight="1" x14ac:dyDescent="0.25">
      <c r="A67" s="27">
        <v>65</v>
      </c>
      <c r="B67" s="26" t="s">
        <v>73</v>
      </c>
      <c r="C67" s="25" t="s">
        <v>32</v>
      </c>
      <c r="D67" s="28" t="s">
        <v>12</v>
      </c>
      <c r="E67" s="24">
        <v>42817</v>
      </c>
      <c r="F67" s="24" t="s">
        <v>40</v>
      </c>
      <c r="G67" s="24">
        <v>42846</v>
      </c>
      <c r="H67" s="28" t="s">
        <v>72</v>
      </c>
      <c r="I67" s="20">
        <v>100000000</v>
      </c>
      <c r="J67" s="18">
        <v>27429574.567298461</v>
      </c>
      <c r="K67" s="20">
        <v>99991943</v>
      </c>
      <c r="L67" s="18">
        <f>Table5402945[[#This Row],[Yurtiçi İhraç Limiti Nominal Tutar (TL)]]-Table5402945[[#This Row],[Yurtiçi Satışı Gerçekleşen Nominal Tutar (TL)]]</f>
        <v>8057</v>
      </c>
      <c r="M67" s="17"/>
      <c r="N67" s="19"/>
      <c r="O67" s="18"/>
      <c r="P67" s="17"/>
      <c r="Q67" s="17"/>
    </row>
    <row r="68" spans="1:17" s="1" customFormat="1" ht="15" customHeight="1" x14ac:dyDescent="0.25">
      <c r="A68" s="27">
        <v>66</v>
      </c>
      <c r="B68" s="26" t="s">
        <v>159</v>
      </c>
      <c r="C68" s="25" t="s">
        <v>39</v>
      </c>
      <c r="D68" s="28" t="s">
        <v>12</v>
      </c>
      <c r="E68" s="24">
        <v>42818</v>
      </c>
      <c r="F68" s="24" t="s">
        <v>40</v>
      </c>
      <c r="G68" s="24">
        <v>42846</v>
      </c>
      <c r="H68" s="28" t="s">
        <v>75</v>
      </c>
      <c r="I68" s="20">
        <v>600000000</v>
      </c>
      <c r="J68" s="18">
        <v>164577447.40379077</v>
      </c>
      <c r="K68" s="20">
        <v>600000000</v>
      </c>
      <c r="L68" s="18">
        <f>Table5402945[[#This Row],[Yurtiçi İhraç Limiti Nominal Tutar (TL)]]-Table5402945[[#This Row],[Yurtiçi Satışı Gerçekleşen Nominal Tutar (TL)]]</f>
        <v>0</v>
      </c>
      <c r="M68" s="17"/>
      <c r="N68" s="19"/>
      <c r="O68" s="18"/>
      <c r="P68" s="17"/>
      <c r="Q68" s="17"/>
    </row>
    <row r="69" spans="1:17" s="1" customFormat="1" ht="15" customHeight="1" x14ac:dyDescent="0.25">
      <c r="A69" s="27">
        <v>67</v>
      </c>
      <c r="B69" s="26" t="s">
        <v>98</v>
      </c>
      <c r="C69" s="25" t="s">
        <v>32</v>
      </c>
      <c r="D69" s="28" t="s">
        <v>12</v>
      </c>
      <c r="E69" s="24">
        <v>42821</v>
      </c>
      <c r="F69" s="24" t="s">
        <v>40</v>
      </c>
      <c r="G69" s="24">
        <v>42846</v>
      </c>
      <c r="H69" s="28" t="s">
        <v>75</v>
      </c>
      <c r="I69" s="20">
        <v>150000000</v>
      </c>
      <c r="J69" s="18">
        <v>41144361.850947693</v>
      </c>
      <c r="K69" s="20">
        <v>140000000</v>
      </c>
      <c r="L69" s="18">
        <f>Table5402945[[#This Row],[Yurtiçi İhraç Limiti Nominal Tutar (TL)]]-Table5402945[[#This Row],[Yurtiçi Satışı Gerçekleşen Nominal Tutar (TL)]]</f>
        <v>10000000</v>
      </c>
      <c r="M69" s="17"/>
      <c r="N69" s="19"/>
      <c r="O69" s="18"/>
      <c r="P69" s="17"/>
      <c r="Q69" s="17"/>
    </row>
    <row r="70" spans="1:17" s="1" customFormat="1" ht="15" customHeight="1" x14ac:dyDescent="0.25">
      <c r="A70" s="27">
        <v>68</v>
      </c>
      <c r="B70" s="26" t="s">
        <v>99</v>
      </c>
      <c r="C70" s="25" t="s">
        <v>39</v>
      </c>
      <c r="D70" s="28" t="s">
        <v>12</v>
      </c>
      <c r="E70" s="24">
        <v>42821</v>
      </c>
      <c r="F70" s="24" t="s">
        <v>40</v>
      </c>
      <c r="G70" s="24">
        <v>42846</v>
      </c>
      <c r="H70" s="28" t="s">
        <v>78</v>
      </c>
      <c r="I70" s="20"/>
      <c r="J70" s="18"/>
      <c r="K70" s="20"/>
      <c r="L70" s="18"/>
      <c r="M70" s="17">
        <v>6000000000</v>
      </c>
      <c r="N70" s="19" t="s">
        <v>43</v>
      </c>
      <c r="O70" s="18">
        <v>739377338.14999998</v>
      </c>
      <c r="P70" s="17">
        <f>Table5402945[[#This Row],[Yurtdışı İhraç Limiti Nominal Tutar]]-Table5402945[[#This Row],[Yurtdışı Tertip İhraç Belgesi Verilen Nominal Tutar]]</f>
        <v>5260622661.8500004</v>
      </c>
      <c r="Q70" s="17">
        <v>2787140700</v>
      </c>
    </row>
    <row r="71" spans="1:17" s="1" customFormat="1" ht="15" customHeight="1" x14ac:dyDescent="0.25">
      <c r="A71" s="27">
        <v>69</v>
      </c>
      <c r="B71" s="26" t="s">
        <v>196</v>
      </c>
      <c r="C71" s="25" t="s">
        <v>32</v>
      </c>
      <c r="D71" s="28" t="s">
        <v>12</v>
      </c>
      <c r="E71" s="24">
        <v>42814</v>
      </c>
      <c r="F71" s="24" t="s">
        <v>40</v>
      </c>
      <c r="G71" s="24">
        <v>42853</v>
      </c>
      <c r="H71" s="28" t="s">
        <v>195</v>
      </c>
      <c r="I71" s="20">
        <v>200000000</v>
      </c>
      <c r="J71" s="18">
        <v>56230319.388214126</v>
      </c>
      <c r="K71" s="20">
        <v>105000000</v>
      </c>
      <c r="L71" s="18">
        <f>Table5402945[[#This Row],[Yurtiçi İhraç Limiti Nominal Tutar (TL)]]-Table5402945[[#This Row],[Yurtiçi Satışı Gerçekleşen Nominal Tutar (TL)]]</f>
        <v>95000000</v>
      </c>
      <c r="M71" s="17"/>
      <c r="N71" s="19"/>
      <c r="O71" s="18"/>
      <c r="P71" s="17"/>
      <c r="Q71" s="17"/>
    </row>
    <row r="72" spans="1:17" s="1" customFormat="1" ht="15" customHeight="1" x14ac:dyDescent="0.25">
      <c r="A72" s="27">
        <v>70</v>
      </c>
      <c r="B72" s="26" t="s">
        <v>194</v>
      </c>
      <c r="C72" s="25" t="s">
        <v>39</v>
      </c>
      <c r="D72" s="28" t="s">
        <v>12</v>
      </c>
      <c r="E72" s="24">
        <v>42816</v>
      </c>
      <c r="F72" s="24" t="s">
        <v>40</v>
      </c>
      <c r="G72" s="24">
        <v>42853</v>
      </c>
      <c r="H72" s="28" t="s">
        <v>70</v>
      </c>
      <c r="I72" s="20">
        <v>150000000</v>
      </c>
      <c r="J72" s="18">
        <v>42172739.541160591</v>
      </c>
      <c r="K72" s="20">
        <v>93000000</v>
      </c>
      <c r="L72" s="18">
        <f>Table5402945[[#This Row],[Yurtiçi İhraç Limiti Nominal Tutar (TL)]]-Table5402945[[#This Row],[Yurtiçi Satışı Gerçekleşen Nominal Tutar (TL)]]</f>
        <v>57000000</v>
      </c>
      <c r="M72" s="17"/>
      <c r="N72" s="19"/>
      <c r="O72" s="18"/>
      <c r="P72" s="17"/>
      <c r="Q72" s="17"/>
    </row>
    <row r="73" spans="1:17" s="1" customFormat="1" ht="15" customHeight="1" x14ac:dyDescent="0.25">
      <c r="A73" s="27">
        <v>71</v>
      </c>
      <c r="B73" s="26" t="s">
        <v>110</v>
      </c>
      <c r="C73" s="25" t="s">
        <v>32</v>
      </c>
      <c r="D73" s="28" t="s">
        <v>12</v>
      </c>
      <c r="E73" s="24">
        <v>42818</v>
      </c>
      <c r="F73" s="24" t="s">
        <v>40</v>
      </c>
      <c r="G73" s="24">
        <v>42853</v>
      </c>
      <c r="H73" s="28" t="s">
        <v>70</v>
      </c>
      <c r="I73" s="20">
        <v>300000000</v>
      </c>
      <c r="J73" s="18">
        <v>84345479.082321182</v>
      </c>
      <c r="K73" s="20">
        <v>210000000</v>
      </c>
      <c r="L73" s="18">
        <f>Table5402945[[#This Row],[Yurtiçi İhraç Limiti Nominal Tutar (TL)]]-Table5402945[[#This Row],[Yurtiçi Satışı Gerçekleşen Nominal Tutar (TL)]]</f>
        <v>90000000</v>
      </c>
      <c r="M73" s="17"/>
      <c r="N73" s="19"/>
      <c r="O73" s="18"/>
      <c r="P73" s="17"/>
      <c r="Q73" s="17"/>
    </row>
    <row r="74" spans="1:17" s="1" customFormat="1" ht="15" customHeight="1" x14ac:dyDescent="0.25">
      <c r="A74" s="27">
        <v>72</v>
      </c>
      <c r="B74" s="26" t="s">
        <v>193</v>
      </c>
      <c r="C74" s="25" t="s">
        <v>13</v>
      </c>
      <c r="D74" s="28" t="s">
        <v>12</v>
      </c>
      <c r="E74" s="24">
        <v>42821</v>
      </c>
      <c r="F74" s="24" t="s">
        <v>40</v>
      </c>
      <c r="G74" s="24">
        <v>42853</v>
      </c>
      <c r="H74" s="28" t="s">
        <v>72</v>
      </c>
      <c r="I74" s="20">
        <v>200000000</v>
      </c>
      <c r="J74" s="18">
        <v>56230319.388214126</v>
      </c>
      <c r="K74" s="20">
        <v>173470000</v>
      </c>
      <c r="L74" s="18">
        <f>Table5402945[[#This Row],[Yurtiçi İhraç Limiti Nominal Tutar (TL)]]-Table5402945[[#This Row],[Yurtiçi Satışı Gerçekleşen Nominal Tutar (TL)]]</f>
        <v>26530000</v>
      </c>
      <c r="M74" s="17"/>
      <c r="N74" s="19"/>
      <c r="O74" s="18"/>
      <c r="P74" s="17"/>
      <c r="Q74" s="17"/>
    </row>
    <row r="75" spans="1:17" s="1" customFormat="1" ht="15" customHeight="1" x14ac:dyDescent="0.25">
      <c r="A75" s="27">
        <v>73</v>
      </c>
      <c r="B75" s="26" t="s">
        <v>136</v>
      </c>
      <c r="C75" s="25" t="s">
        <v>32</v>
      </c>
      <c r="D75" s="28" t="s">
        <v>12</v>
      </c>
      <c r="E75" s="24">
        <v>42828</v>
      </c>
      <c r="F75" s="24" t="s">
        <v>40</v>
      </c>
      <c r="G75" s="24">
        <v>42853</v>
      </c>
      <c r="H75" s="28" t="s">
        <v>72</v>
      </c>
      <c r="I75" s="20">
        <v>150000000</v>
      </c>
      <c r="J75" s="18">
        <v>42172739.541160591</v>
      </c>
      <c r="K75" s="20">
        <v>110000000</v>
      </c>
      <c r="L75" s="18">
        <f>Table5402945[[#This Row],[Yurtiçi İhraç Limiti Nominal Tutar (TL)]]-Table5402945[[#This Row],[Yurtiçi Satışı Gerçekleşen Nominal Tutar (TL)]]</f>
        <v>40000000</v>
      </c>
      <c r="M75" s="17"/>
      <c r="N75" s="19"/>
      <c r="O75" s="18"/>
      <c r="P75" s="17"/>
      <c r="Q75" s="17"/>
    </row>
    <row r="76" spans="1:17" s="1" customFormat="1" ht="15" customHeight="1" x14ac:dyDescent="0.3">
      <c r="A76" s="27">
        <v>74</v>
      </c>
      <c r="B76" s="26" t="s">
        <v>192</v>
      </c>
      <c r="C76" s="25" t="s">
        <v>32</v>
      </c>
      <c r="D76" s="28" t="s">
        <v>31</v>
      </c>
      <c r="E76" s="24">
        <v>42828</v>
      </c>
      <c r="F76" s="34" t="s">
        <v>40</v>
      </c>
      <c r="G76" s="24">
        <v>42853</v>
      </c>
      <c r="H76" s="28" t="s">
        <v>70</v>
      </c>
      <c r="I76" s="20">
        <v>1500000000</v>
      </c>
      <c r="J76" s="18">
        <v>421727395.41160595</v>
      </c>
      <c r="K76" s="20">
        <v>1000000000</v>
      </c>
      <c r="L76" s="18">
        <f>Table5402945[[#This Row],[Yurtiçi İhraç Limiti Nominal Tutar (TL)]]-Table5402945[[#This Row],[Yurtiçi Satışı Gerçekleşen Nominal Tutar (TL)]]</f>
        <v>500000000</v>
      </c>
      <c r="M76" s="17"/>
      <c r="N76" s="19"/>
      <c r="O76" s="18"/>
      <c r="P76" s="17"/>
      <c r="Q76" s="17"/>
    </row>
    <row r="77" spans="1:17" s="1" customFormat="1" ht="15" customHeight="1" x14ac:dyDescent="0.25">
      <c r="A77" s="27">
        <v>75</v>
      </c>
      <c r="B77" s="26" t="s">
        <v>191</v>
      </c>
      <c r="C77" s="25" t="s">
        <v>39</v>
      </c>
      <c r="D77" s="28" t="s">
        <v>12</v>
      </c>
      <c r="E77" s="24">
        <v>42843</v>
      </c>
      <c r="F77" s="24" t="s">
        <v>40</v>
      </c>
      <c r="G77" s="24">
        <v>42853</v>
      </c>
      <c r="H77" s="28" t="s">
        <v>72</v>
      </c>
      <c r="I77" s="20">
        <v>3000000000</v>
      </c>
      <c r="J77" s="18">
        <v>843454790.82321191</v>
      </c>
      <c r="K77" s="20">
        <v>0</v>
      </c>
      <c r="L77" s="18">
        <f>Table5402945[[#This Row],[Yurtiçi İhraç Limiti Nominal Tutar (TL)]]-Table5402945[[#This Row],[Yurtiçi Satışı Gerçekleşen Nominal Tutar (TL)]]</f>
        <v>3000000000</v>
      </c>
      <c r="M77" s="17"/>
      <c r="N77" s="19"/>
      <c r="O77" s="18"/>
      <c r="P77" s="17"/>
      <c r="Q77" s="17"/>
    </row>
    <row r="78" spans="1:17" s="1" customFormat="1" ht="15" customHeight="1" x14ac:dyDescent="0.25">
      <c r="A78" s="27">
        <v>76</v>
      </c>
      <c r="B78" s="26" t="s">
        <v>92</v>
      </c>
      <c r="C78" s="25" t="s">
        <v>39</v>
      </c>
      <c r="D78" s="28" t="s">
        <v>37</v>
      </c>
      <c r="E78" s="24">
        <v>42789</v>
      </c>
      <c r="F78" s="24" t="s">
        <v>40</v>
      </c>
      <c r="G78" s="24">
        <v>42864</v>
      </c>
      <c r="H78" s="28" t="s">
        <v>78</v>
      </c>
      <c r="I78" s="20"/>
      <c r="J78" s="18"/>
      <c r="K78" s="20"/>
      <c r="L78" s="18"/>
      <c r="M78" s="17">
        <v>600000000</v>
      </c>
      <c r="N78" s="19" t="s">
        <v>41</v>
      </c>
      <c r="O78" s="18">
        <v>195000000</v>
      </c>
      <c r="P78" s="17">
        <f>Table5402945[[#This Row],[Yurtdışı İhraç Limiti Nominal Tutar]]-Table5402945[[#This Row],[Yurtdışı Tertip İhraç Belgesi Verilen Nominal Tutar]]</f>
        <v>405000000</v>
      </c>
      <c r="Q78" s="17">
        <v>192000000</v>
      </c>
    </row>
    <row r="79" spans="1:17" s="1" customFormat="1" ht="15" customHeight="1" x14ac:dyDescent="0.25">
      <c r="A79" s="27">
        <v>77</v>
      </c>
      <c r="B79" s="26" t="s">
        <v>190</v>
      </c>
      <c r="C79" s="25" t="s">
        <v>13</v>
      </c>
      <c r="D79" s="28" t="s">
        <v>12</v>
      </c>
      <c r="E79" s="24">
        <v>42821</v>
      </c>
      <c r="F79" s="24" t="s">
        <v>40</v>
      </c>
      <c r="G79" s="24">
        <v>42864</v>
      </c>
      <c r="H79" s="28" t="s">
        <v>72</v>
      </c>
      <c r="I79" s="20">
        <v>100000000</v>
      </c>
      <c r="J79" s="18">
        <v>27783180.062789988</v>
      </c>
      <c r="K79" s="20">
        <v>0</v>
      </c>
      <c r="L79" s="18">
        <f>Table5402945[[#This Row],[Yurtiçi İhraç Limiti Nominal Tutar (TL)]]-Table5402945[[#This Row],[Yurtiçi Satışı Gerçekleşen Nominal Tutar (TL)]]</f>
        <v>100000000</v>
      </c>
      <c r="M79" s="17"/>
      <c r="N79" s="19"/>
      <c r="O79" s="18"/>
      <c r="P79" s="17"/>
      <c r="Q79" s="17"/>
    </row>
    <row r="80" spans="1:17" s="1" customFormat="1" ht="15" customHeight="1" x14ac:dyDescent="0.25">
      <c r="A80" s="27">
        <v>78</v>
      </c>
      <c r="B80" s="26" t="s">
        <v>125</v>
      </c>
      <c r="C80" s="25" t="s">
        <v>32</v>
      </c>
      <c r="D80" s="28" t="s">
        <v>12</v>
      </c>
      <c r="E80" s="24">
        <v>42828</v>
      </c>
      <c r="F80" s="24" t="s">
        <v>40</v>
      </c>
      <c r="G80" s="24">
        <v>42864</v>
      </c>
      <c r="H80" s="28" t="s">
        <v>70</v>
      </c>
      <c r="I80" s="20">
        <v>3500000000</v>
      </c>
      <c r="J80" s="18">
        <v>972411302.1976496</v>
      </c>
      <c r="K80" s="20">
        <v>3387308000</v>
      </c>
      <c r="L80" s="18">
        <f>Table5402945[[#This Row],[Yurtiçi İhraç Limiti Nominal Tutar (TL)]]-Table5402945[[#This Row],[Yurtiçi Satışı Gerçekleşen Nominal Tutar (TL)]]</f>
        <v>112692000</v>
      </c>
      <c r="M80" s="17"/>
      <c r="N80" s="19"/>
      <c r="O80" s="18"/>
      <c r="P80" s="17"/>
      <c r="Q80" s="17"/>
    </row>
    <row r="81" spans="1:33" s="1" customFormat="1" ht="15" customHeight="1" x14ac:dyDescent="0.25">
      <c r="A81" s="27">
        <v>79</v>
      </c>
      <c r="B81" s="26" t="s">
        <v>189</v>
      </c>
      <c r="C81" s="25" t="s">
        <v>32</v>
      </c>
      <c r="D81" s="28" t="s">
        <v>12</v>
      </c>
      <c r="E81" s="24">
        <v>42837</v>
      </c>
      <c r="F81" s="24" t="s">
        <v>40</v>
      </c>
      <c r="G81" s="24">
        <v>42864</v>
      </c>
      <c r="H81" s="28" t="s">
        <v>70</v>
      </c>
      <c r="I81" s="20">
        <v>50000000</v>
      </c>
      <c r="J81" s="18">
        <v>13891590.031394994</v>
      </c>
      <c r="K81" s="20">
        <v>0</v>
      </c>
      <c r="L81" s="18">
        <f>Table5402945[[#This Row],[Yurtiçi İhraç Limiti Nominal Tutar (TL)]]-Table5402945[[#This Row],[Yurtiçi Satışı Gerçekleşen Nominal Tutar (TL)]]</f>
        <v>50000000</v>
      </c>
      <c r="M81" s="17"/>
      <c r="N81" s="19"/>
      <c r="O81" s="18"/>
      <c r="P81" s="17"/>
      <c r="Q81" s="17"/>
    </row>
    <row r="82" spans="1:33" ht="15" customHeight="1" x14ac:dyDescent="0.25">
      <c r="A82" s="27">
        <v>80</v>
      </c>
      <c r="B82" s="26" t="s">
        <v>124</v>
      </c>
      <c r="C82" s="25" t="s">
        <v>32</v>
      </c>
      <c r="D82" s="28" t="s">
        <v>12</v>
      </c>
      <c r="E82" s="24">
        <v>42851</v>
      </c>
      <c r="F82" s="24" t="s">
        <v>40</v>
      </c>
      <c r="G82" s="24">
        <v>42864</v>
      </c>
      <c r="H82" s="28" t="s">
        <v>72</v>
      </c>
      <c r="I82" s="20">
        <v>1449500000</v>
      </c>
      <c r="J82" s="18">
        <v>402717195.0101409</v>
      </c>
      <c r="K82" s="20">
        <v>1449500000</v>
      </c>
      <c r="L82" s="18">
        <f>Table5402945[[#This Row],[Yurtiçi İhraç Limiti Nominal Tutar (TL)]]-Table5402945[[#This Row],[Yurtiçi Satışı Gerçekleşen Nominal Tutar (TL)]]</f>
        <v>0</v>
      </c>
      <c r="M82" s="17"/>
      <c r="N82" s="19"/>
      <c r="O82" s="18"/>
      <c r="P82" s="17"/>
      <c r="Q82" s="17"/>
    </row>
    <row r="83" spans="1:33" s="1" customFormat="1" ht="15" customHeight="1" x14ac:dyDescent="0.25">
      <c r="A83" s="27">
        <v>81</v>
      </c>
      <c r="B83" s="26" t="s">
        <v>108</v>
      </c>
      <c r="C83" s="25" t="s">
        <v>39</v>
      </c>
      <c r="D83" s="28" t="s">
        <v>38</v>
      </c>
      <c r="E83" s="24">
        <v>42797</v>
      </c>
      <c r="F83" s="24" t="s">
        <v>40</v>
      </c>
      <c r="G83" s="24">
        <v>42873</v>
      </c>
      <c r="H83" s="28" t="s">
        <v>78</v>
      </c>
      <c r="I83" s="20"/>
      <c r="J83" s="18"/>
      <c r="K83" s="20"/>
      <c r="L83" s="18"/>
      <c r="M83" s="17">
        <v>1000000000</v>
      </c>
      <c r="N83" s="19" t="s">
        <v>42</v>
      </c>
      <c r="O83" s="17">
        <v>286657189.36000001</v>
      </c>
      <c r="P83" s="17">
        <f>Table5402945[[#This Row],[Yurtdışı İhraç Limiti Nominal Tutar]]-Table5402945[[#This Row],[Yurtdışı Tertip İhraç Belgesi Verilen Nominal Tutar]]</f>
        <v>713342810.63999999</v>
      </c>
      <c r="Q83" s="17">
        <v>1186056000</v>
      </c>
    </row>
    <row r="84" spans="1:33" ht="15" customHeight="1" x14ac:dyDescent="0.25">
      <c r="A84" s="27">
        <v>82</v>
      </c>
      <c r="B84" s="26" t="s">
        <v>96</v>
      </c>
      <c r="C84" s="25" t="s">
        <v>32</v>
      </c>
      <c r="D84" s="28" t="s">
        <v>12</v>
      </c>
      <c r="E84" s="24">
        <v>42845</v>
      </c>
      <c r="F84" s="24" t="s">
        <v>40</v>
      </c>
      <c r="G84" s="24">
        <v>42873</v>
      </c>
      <c r="H84" s="28" t="s">
        <v>72</v>
      </c>
      <c r="I84" s="20">
        <v>510000000</v>
      </c>
      <c r="J84" s="18">
        <v>140911225.92766556</v>
      </c>
      <c r="K84" s="20">
        <v>350000000</v>
      </c>
      <c r="L84" s="18">
        <f>Table5402945[[#This Row],[Yurtiçi İhraç Limiti Nominal Tutar (TL)]]-Table5402945[[#This Row],[Yurtiçi Satışı Gerçekleşen Nominal Tutar (TL)]]</f>
        <v>160000000</v>
      </c>
      <c r="M84" s="17"/>
      <c r="N84" s="19"/>
      <c r="O84" s="18"/>
      <c r="P84" s="17"/>
      <c r="Q84" s="17"/>
    </row>
    <row r="85" spans="1:33" ht="15" customHeight="1" x14ac:dyDescent="0.25">
      <c r="A85" s="27">
        <v>83</v>
      </c>
      <c r="B85" s="26" t="s">
        <v>85</v>
      </c>
      <c r="C85" s="25" t="s">
        <v>32</v>
      </c>
      <c r="D85" s="28" t="s">
        <v>12</v>
      </c>
      <c r="E85" s="24">
        <v>42845</v>
      </c>
      <c r="F85" s="24" t="s">
        <v>40</v>
      </c>
      <c r="G85" s="24">
        <v>42873</v>
      </c>
      <c r="H85" s="28" t="s">
        <v>72</v>
      </c>
      <c r="I85" s="20">
        <v>40000000</v>
      </c>
      <c r="J85" s="18">
        <v>11051860.857071809</v>
      </c>
      <c r="K85" s="20">
        <v>40000000</v>
      </c>
      <c r="L85" s="18">
        <f>Table5402945[[#This Row],[Yurtiçi İhraç Limiti Nominal Tutar (TL)]]-Table5402945[[#This Row],[Yurtiçi Satışı Gerçekleşen Nominal Tutar (TL)]]</f>
        <v>0</v>
      </c>
      <c r="M85" s="17"/>
      <c r="N85" s="19"/>
      <c r="O85" s="18"/>
      <c r="P85" s="17"/>
      <c r="Q85" s="17"/>
    </row>
    <row r="86" spans="1:33" ht="15" customHeight="1" x14ac:dyDescent="0.3">
      <c r="A86" s="27">
        <v>84</v>
      </c>
      <c r="B86" s="26" t="s">
        <v>113</v>
      </c>
      <c r="C86" s="25" t="s">
        <v>39</v>
      </c>
      <c r="D86" s="28" t="s">
        <v>12</v>
      </c>
      <c r="E86" s="24">
        <v>42846</v>
      </c>
      <c r="F86" s="34" t="s">
        <v>40</v>
      </c>
      <c r="G86" s="24">
        <v>42873</v>
      </c>
      <c r="H86" s="28" t="s">
        <v>78</v>
      </c>
      <c r="I86" s="20"/>
      <c r="J86" s="18"/>
      <c r="K86" s="20"/>
      <c r="L86" s="18"/>
      <c r="M86" s="17">
        <v>2000000000</v>
      </c>
      <c r="N86" s="19" t="s">
        <v>43</v>
      </c>
      <c r="O86" s="18">
        <v>0</v>
      </c>
      <c r="P86" s="17">
        <f>Table5402945[[#This Row],[Yurtdışı İhraç Limiti Nominal Tutar]]-Table5402945[[#This Row],[Yurtdışı Tertip İhraç Belgesi Verilen Nominal Tutar]]</f>
        <v>2000000000</v>
      </c>
      <c r="Q86" s="17">
        <v>0</v>
      </c>
    </row>
    <row r="87" spans="1:33" ht="15" customHeight="1" x14ac:dyDescent="0.25">
      <c r="A87" s="27">
        <v>85</v>
      </c>
      <c r="B87" s="26" t="s">
        <v>188</v>
      </c>
      <c r="C87" s="25" t="s">
        <v>32</v>
      </c>
      <c r="D87" s="28" t="s">
        <v>12</v>
      </c>
      <c r="E87" s="24">
        <v>42860</v>
      </c>
      <c r="F87" s="24" t="s">
        <v>40</v>
      </c>
      <c r="G87" s="24">
        <v>42873</v>
      </c>
      <c r="H87" s="28" t="s">
        <v>72</v>
      </c>
      <c r="I87" s="20">
        <v>500000000</v>
      </c>
      <c r="J87" s="18">
        <v>138148260.71339762</v>
      </c>
      <c r="K87" s="20">
        <v>176000000</v>
      </c>
      <c r="L87" s="18">
        <f>Table5402945[[#This Row],[Yurtiçi İhraç Limiti Nominal Tutar (TL)]]-Table5402945[[#This Row],[Yurtiçi Satışı Gerçekleşen Nominal Tutar (TL)]]</f>
        <v>324000000</v>
      </c>
      <c r="M87" s="17"/>
      <c r="N87" s="19"/>
      <c r="O87" s="18"/>
      <c r="P87" s="17"/>
      <c r="Q87" s="17"/>
    </row>
    <row r="88" spans="1:33" ht="15" customHeight="1" x14ac:dyDescent="0.25">
      <c r="A88" s="27">
        <v>86</v>
      </c>
      <c r="B88" s="26" t="s">
        <v>187</v>
      </c>
      <c r="C88" s="25" t="s">
        <v>32</v>
      </c>
      <c r="D88" s="28" t="s">
        <v>12</v>
      </c>
      <c r="E88" s="24">
        <v>42825</v>
      </c>
      <c r="F88" s="35" t="s">
        <v>40</v>
      </c>
      <c r="G88" s="24">
        <v>42881</v>
      </c>
      <c r="H88" s="28" t="s">
        <v>72</v>
      </c>
      <c r="I88" s="20">
        <v>400000000</v>
      </c>
      <c r="J88" s="18">
        <v>111997760.0447991</v>
      </c>
      <c r="K88" s="20">
        <v>142000000</v>
      </c>
      <c r="L88" s="18">
        <f>Table5402945[[#This Row],[Yurtiçi İhraç Limiti Nominal Tutar (TL)]]-Table5402945[[#This Row],[Yurtiçi Satışı Gerçekleşen Nominal Tutar (TL)]]</f>
        <v>258000000</v>
      </c>
      <c r="M88" s="17"/>
      <c r="N88" s="19"/>
      <c r="O88" s="18"/>
      <c r="P88" s="17"/>
      <c r="Q88" s="17"/>
    </row>
    <row r="89" spans="1:33" ht="15" customHeight="1" x14ac:dyDescent="0.25">
      <c r="A89" s="27">
        <v>87</v>
      </c>
      <c r="B89" s="26" t="s">
        <v>186</v>
      </c>
      <c r="C89" s="25" t="s">
        <v>39</v>
      </c>
      <c r="D89" s="28" t="s">
        <v>12</v>
      </c>
      <c r="E89" s="24">
        <v>42836</v>
      </c>
      <c r="F89" s="24" t="s">
        <v>40</v>
      </c>
      <c r="G89" s="24">
        <v>42881</v>
      </c>
      <c r="H89" s="28" t="s">
        <v>78</v>
      </c>
      <c r="I89" s="20"/>
      <c r="J89" s="18"/>
      <c r="K89" s="20"/>
      <c r="L89" s="18"/>
      <c r="M89" s="17">
        <v>230000000</v>
      </c>
      <c r="N89" s="19" t="s">
        <v>41</v>
      </c>
      <c r="O89" s="18">
        <v>87882500</v>
      </c>
      <c r="P89" s="17">
        <f>Table5402945[[#This Row],[Yurtdışı İhraç Limiti Nominal Tutar]]-Table5402945[[#This Row],[Yurtdışı Tertip İhraç Belgesi Verilen Nominal Tutar]]</f>
        <v>142117500</v>
      </c>
      <c r="Q89" s="17">
        <v>94467500</v>
      </c>
    </row>
    <row r="90" spans="1:33" ht="15" customHeight="1" x14ac:dyDescent="0.25">
      <c r="A90" s="27">
        <v>88</v>
      </c>
      <c r="B90" s="26" t="s">
        <v>186</v>
      </c>
      <c r="C90" s="25" t="s">
        <v>39</v>
      </c>
      <c r="D90" s="28" t="s">
        <v>12</v>
      </c>
      <c r="E90" s="24">
        <v>42836</v>
      </c>
      <c r="F90" s="24" t="s">
        <v>40</v>
      </c>
      <c r="G90" s="24">
        <v>42881</v>
      </c>
      <c r="H90" s="28" t="s">
        <v>70</v>
      </c>
      <c r="I90" s="20">
        <v>500000000</v>
      </c>
      <c r="J90" s="18">
        <v>139997200.05599889</v>
      </c>
      <c r="K90" s="20">
        <v>130500000</v>
      </c>
      <c r="L90" s="18">
        <f>Table5402945[[#This Row],[Yurtiçi İhraç Limiti Nominal Tutar (TL)]]-Table5402945[[#This Row],[Yurtiçi Satışı Gerçekleşen Nominal Tutar (TL)]]</f>
        <v>369500000</v>
      </c>
      <c r="M90" s="17"/>
      <c r="N90" s="19"/>
      <c r="O90" s="18"/>
      <c r="P90" s="17"/>
      <c r="Q90" s="17"/>
    </row>
    <row r="91" spans="1:33" ht="15" customHeight="1" x14ac:dyDescent="0.25">
      <c r="A91" s="27">
        <v>89</v>
      </c>
      <c r="B91" s="26" t="s">
        <v>65</v>
      </c>
      <c r="C91" s="25" t="s">
        <v>13</v>
      </c>
      <c r="D91" s="28" t="s">
        <v>12</v>
      </c>
      <c r="E91" s="24">
        <v>42850</v>
      </c>
      <c r="F91" s="24" t="s">
        <v>40</v>
      </c>
      <c r="G91" s="24">
        <v>42881</v>
      </c>
      <c r="H91" s="28" t="s">
        <v>70</v>
      </c>
      <c r="I91" s="20">
        <v>500000000</v>
      </c>
      <c r="J91" s="18">
        <v>139997200.05599889</v>
      </c>
      <c r="K91" s="20">
        <v>350000000</v>
      </c>
      <c r="L91" s="18">
        <f>Table5402945[[#This Row],[Yurtiçi İhraç Limiti Nominal Tutar (TL)]]-Table5402945[[#This Row],[Yurtiçi Satışı Gerçekleşen Nominal Tutar (TL)]]</f>
        <v>150000000</v>
      </c>
      <c r="M91" s="17"/>
      <c r="N91" s="19"/>
      <c r="O91" s="18"/>
      <c r="P91" s="17"/>
      <c r="Q91" s="17"/>
    </row>
    <row r="92" spans="1:33" ht="15" customHeight="1" x14ac:dyDescent="0.3">
      <c r="A92" s="27">
        <v>90</v>
      </c>
      <c r="B92" s="26" t="s">
        <v>185</v>
      </c>
      <c r="C92" s="25" t="s">
        <v>32</v>
      </c>
      <c r="D92" s="28" t="s">
        <v>12</v>
      </c>
      <c r="E92" s="24">
        <v>42852</v>
      </c>
      <c r="F92" s="34" t="s">
        <v>40</v>
      </c>
      <c r="G92" s="24">
        <v>42881</v>
      </c>
      <c r="H92" s="28" t="s">
        <v>72</v>
      </c>
      <c r="I92" s="20">
        <v>70000000</v>
      </c>
      <c r="J92" s="18">
        <v>19599608.007839844</v>
      </c>
      <c r="K92" s="20">
        <v>70000000</v>
      </c>
      <c r="L92" s="18">
        <f>Table5402945[[#This Row],[Yurtiçi İhraç Limiti Nominal Tutar (TL)]]-Table5402945[[#This Row],[Yurtiçi Satışı Gerçekleşen Nominal Tutar (TL)]]</f>
        <v>0</v>
      </c>
      <c r="M92" s="17"/>
      <c r="N92" s="19"/>
      <c r="O92" s="18"/>
      <c r="P92" s="17"/>
      <c r="Q92" s="17"/>
    </row>
    <row r="93" spans="1:33" ht="15" customHeight="1" x14ac:dyDescent="0.25">
      <c r="A93" s="27">
        <v>91</v>
      </c>
      <c r="B93" s="26" t="s">
        <v>131</v>
      </c>
      <c r="C93" s="25" t="s">
        <v>32</v>
      </c>
      <c r="D93" s="28" t="s">
        <v>12</v>
      </c>
      <c r="E93" s="24">
        <v>42863</v>
      </c>
      <c r="F93" s="24" t="s">
        <v>40</v>
      </c>
      <c r="G93" s="24">
        <v>42881</v>
      </c>
      <c r="H93" s="28" t="s">
        <v>72</v>
      </c>
      <c r="I93" s="20">
        <v>650000000</v>
      </c>
      <c r="J93" s="18">
        <v>181996360.07279855</v>
      </c>
      <c r="K93" s="20">
        <v>650000000</v>
      </c>
      <c r="L93" s="18">
        <f>Table5402945[[#This Row],[Yurtiçi İhraç Limiti Nominal Tutar (TL)]]-Table5402945[[#This Row],[Yurtiçi Satışı Gerçekleşen Nominal Tutar (TL)]]</f>
        <v>0</v>
      </c>
      <c r="M93" s="17"/>
      <c r="N93" s="19"/>
      <c r="O93" s="18"/>
      <c r="P93" s="17"/>
      <c r="Q93" s="17"/>
    </row>
    <row r="94" spans="1:33" ht="15" customHeight="1" x14ac:dyDescent="0.25">
      <c r="A94" s="27">
        <v>92</v>
      </c>
      <c r="B94" s="26" t="s">
        <v>184</v>
      </c>
      <c r="C94" s="25" t="s">
        <v>13</v>
      </c>
      <c r="D94" s="28" t="s">
        <v>12</v>
      </c>
      <c r="E94" s="24">
        <v>42835</v>
      </c>
      <c r="F94" s="24" t="s">
        <v>40</v>
      </c>
      <c r="G94" s="24">
        <v>42891</v>
      </c>
      <c r="H94" s="28" t="s">
        <v>183</v>
      </c>
      <c r="I94" s="20">
        <v>500000</v>
      </c>
      <c r="J94" s="18">
        <v>142356.86017709193</v>
      </c>
      <c r="K94" s="20">
        <v>500000</v>
      </c>
      <c r="L94" s="18">
        <f>Table5402945[[#This Row],[Yurtiçi İhraç Limiti Nominal Tutar (TL)]]-Table5402945[[#This Row],[Yurtiçi Satışı Gerçekleşen Nominal Tutar (TL)]]</f>
        <v>0</v>
      </c>
      <c r="M94" s="17"/>
      <c r="N94" s="19"/>
      <c r="O94" s="18"/>
      <c r="P94" s="17"/>
      <c r="Q94" s="17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5" customHeight="1" x14ac:dyDescent="0.25">
      <c r="A95" s="27">
        <v>93</v>
      </c>
      <c r="B95" s="26" t="s">
        <v>182</v>
      </c>
      <c r="C95" s="25" t="s">
        <v>25</v>
      </c>
      <c r="D95" s="28" t="s">
        <v>24</v>
      </c>
      <c r="E95" s="24">
        <v>42837</v>
      </c>
      <c r="F95" s="24" t="s">
        <v>40</v>
      </c>
      <c r="G95" s="24">
        <v>42891</v>
      </c>
      <c r="H95" s="28" t="s">
        <v>72</v>
      </c>
      <c r="I95" s="20">
        <v>300000000</v>
      </c>
      <c r="J95" s="18">
        <v>85414116.106255159</v>
      </c>
      <c r="K95" s="20">
        <v>300000000</v>
      </c>
      <c r="L95" s="18">
        <f>Table5402945[[#This Row],[Yurtiçi İhraç Limiti Nominal Tutar (TL)]]-Table5402945[[#This Row],[Yurtiçi Satışı Gerçekleşen Nominal Tutar (TL)]]</f>
        <v>0</v>
      </c>
      <c r="M95" s="17"/>
      <c r="N95" s="19"/>
      <c r="O95" s="18"/>
      <c r="P95" s="17"/>
      <c r="Q95" s="17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5" customHeight="1" x14ac:dyDescent="0.25">
      <c r="A96" s="27">
        <v>94</v>
      </c>
      <c r="B96" s="26" t="s">
        <v>115</v>
      </c>
      <c r="C96" s="25" t="s">
        <v>32</v>
      </c>
      <c r="D96" s="28" t="s">
        <v>12</v>
      </c>
      <c r="E96" s="24">
        <v>42863</v>
      </c>
      <c r="F96" s="24" t="s">
        <v>40</v>
      </c>
      <c r="G96" s="24">
        <v>42891</v>
      </c>
      <c r="H96" s="28" t="s">
        <v>72</v>
      </c>
      <c r="I96" s="20">
        <v>400000000</v>
      </c>
      <c r="J96" s="18">
        <v>113885488.14167354</v>
      </c>
      <c r="K96" s="20">
        <v>263190060</v>
      </c>
      <c r="L96" s="18">
        <f>Table5402945[[#This Row],[Yurtiçi İhraç Limiti Nominal Tutar (TL)]]-Table5402945[[#This Row],[Yurtiçi Satışı Gerçekleşen Nominal Tutar (TL)]]</f>
        <v>136809940</v>
      </c>
      <c r="M96" s="17"/>
      <c r="N96" s="19"/>
      <c r="O96" s="18"/>
      <c r="P96" s="17"/>
      <c r="Q96" s="17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5" customHeight="1" x14ac:dyDescent="0.25">
      <c r="A97" s="27">
        <v>95</v>
      </c>
      <c r="B97" s="26" t="s">
        <v>103</v>
      </c>
      <c r="C97" s="25" t="s">
        <v>32</v>
      </c>
      <c r="D97" s="28" t="s">
        <v>12</v>
      </c>
      <c r="E97" s="24">
        <v>42863</v>
      </c>
      <c r="F97" s="24" t="s">
        <v>40</v>
      </c>
      <c r="G97" s="24">
        <v>42901</v>
      </c>
      <c r="H97" s="28" t="s">
        <v>72</v>
      </c>
      <c r="I97" s="20">
        <v>500000000</v>
      </c>
      <c r="J97" s="18">
        <v>142478556.97717494</v>
      </c>
      <c r="K97" s="20">
        <v>500000000</v>
      </c>
      <c r="L97" s="18">
        <f>Table5402945[[#This Row],[Yurtiçi İhraç Limiti Nominal Tutar (TL)]]-Table5402945[[#This Row],[Yurtiçi Satışı Gerçekleşen Nominal Tutar (TL)]]</f>
        <v>0</v>
      </c>
      <c r="M97" s="17"/>
      <c r="N97" s="19"/>
      <c r="O97" s="18"/>
      <c r="P97" s="17"/>
      <c r="Q97" s="1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5" customHeight="1" x14ac:dyDescent="0.25">
      <c r="A98" s="27">
        <v>96</v>
      </c>
      <c r="B98" s="26" t="s">
        <v>181</v>
      </c>
      <c r="C98" s="25" t="s">
        <v>32</v>
      </c>
      <c r="D98" s="28" t="s">
        <v>12</v>
      </c>
      <c r="E98" s="24">
        <v>42873</v>
      </c>
      <c r="F98" s="24" t="s">
        <v>40</v>
      </c>
      <c r="G98" s="24">
        <v>42901</v>
      </c>
      <c r="H98" s="28" t="s">
        <v>70</v>
      </c>
      <c r="I98" s="20">
        <v>95000000</v>
      </c>
      <c r="J98" s="18">
        <v>27070925.825663239</v>
      </c>
      <c r="K98" s="20">
        <v>40000000</v>
      </c>
      <c r="L98" s="18">
        <f>Table5402945[[#This Row],[Yurtiçi İhraç Limiti Nominal Tutar (TL)]]-Table5402945[[#This Row],[Yurtiçi Satışı Gerçekleşen Nominal Tutar (TL)]]</f>
        <v>55000000</v>
      </c>
      <c r="M98" s="17"/>
      <c r="N98" s="19"/>
      <c r="O98" s="18"/>
      <c r="P98" s="17"/>
      <c r="Q98" s="17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5" customHeight="1" x14ac:dyDescent="0.25">
      <c r="A99" s="27">
        <v>97</v>
      </c>
      <c r="B99" s="26" t="s">
        <v>180</v>
      </c>
      <c r="C99" s="25" t="s">
        <v>13</v>
      </c>
      <c r="D99" s="28" t="s">
        <v>12</v>
      </c>
      <c r="E99" s="24">
        <v>42877</v>
      </c>
      <c r="F99" s="24" t="s">
        <v>40</v>
      </c>
      <c r="G99" s="24">
        <v>42901</v>
      </c>
      <c r="H99" s="28" t="s">
        <v>72</v>
      </c>
      <c r="I99" s="20">
        <v>10000000</v>
      </c>
      <c r="J99" s="18">
        <v>2849571.1395434989</v>
      </c>
      <c r="K99" s="20">
        <v>10000000</v>
      </c>
      <c r="L99" s="18">
        <f>Table5402945[[#This Row],[Yurtiçi İhraç Limiti Nominal Tutar (TL)]]-Table5402945[[#This Row],[Yurtiçi Satışı Gerçekleşen Nominal Tutar (TL)]]</f>
        <v>0</v>
      </c>
      <c r="M99" s="17"/>
      <c r="N99" s="19"/>
      <c r="O99" s="18"/>
      <c r="P99" s="17"/>
      <c r="Q99" s="17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5" customHeight="1" x14ac:dyDescent="0.3">
      <c r="A100" s="27">
        <v>98</v>
      </c>
      <c r="B100" s="26" t="s">
        <v>123</v>
      </c>
      <c r="C100" s="25" t="s">
        <v>32</v>
      </c>
      <c r="D100" s="28" t="s">
        <v>12</v>
      </c>
      <c r="E100" s="24">
        <v>42884</v>
      </c>
      <c r="F100" s="34" t="s">
        <v>40</v>
      </c>
      <c r="G100" s="24">
        <v>42901</v>
      </c>
      <c r="H100" s="28" t="s">
        <v>70</v>
      </c>
      <c r="I100" s="20">
        <v>300000000</v>
      </c>
      <c r="J100" s="18">
        <v>85487134.186304957</v>
      </c>
      <c r="K100" s="20">
        <v>280150000</v>
      </c>
      <c r="L100" s="18">
        <f>Table5402945[[#This Row],[Yurtiçi İhraç Limiti Nominal Tutar (TL)]]-Table5402945[[#This Row],[Yurtiçi Satışı Gerçekleşen Nominal Tutar (TL)]]</f>
        <v>19850000</v>
      </c>
      <c r="M100" s="17"/>
      <c r="N100" s="19"/>
      <c r="O100" s="18"/>
      <c r="P100" s="17"/>
      <c r="Q100" s="17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5" customHeight="1" x14ac:dyDescent="0.25">
      <c r="A101" s="27">
        <v>99</v>
      </c>
      <c r="B101" s="26" t="s">
        <v>77</v>
      </c>
      <c r="C101" s="25" t="s">
        <v>32</v>
      </c>
      <c r="D101" s="28" t="s">
        <v>12</v>
      </c>
      <c r="E101" s="24">
        <v>42885</v>
      </c>
      <c r="F101" s="24" t="s">
        <v>40</v>
      </c>
      <c r="G101" s="24">
        <v>42901</v>
      </c>
      <c r="H101" s="28" t="s">
        <v>78</v>
      </c>
      <c r="I101" s="20"/>
      <c r="J101" s="18"/>
      <c r="K101" s="20"/>
      <c r="L101" s="18"/>
      <c r="M101" s="17">
        <v>350000000</v>
      </c>
      <c r="N101" s="19" t="s">
        <v>43</v>
      </c>
      <c r="O101" s="18">
        <v>0</v>
      </c>
      <c r="P101" s="17">
        <f>Table5402945[[#This Row],[Yurtdışı İhraç Limiti Nominal Tutar]]-Table5402945[[#This Row],[Yurtdışı Tertip İhraç Belgesi Verilen Nominal Tutar]]</f>
        <v>350000000</v>
      </c>
      <c r="Q101" s="17">
        <v>0</v>
      </c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5" customHeight="1" x14ac:dyDescent="0.25">
      <c r="A102" s="27">
        <v>100</v>
      </c>
      <c r="B102" s="26" t="s">
        <v>179</v>
      </c>
      <c r="C102" s="25" t="s">
        <v>32</v>
      </c>
      <c r="D102" s="28" t="s">
        <v>12</v>
      </c>
      <c r="E102" s="24">
        <v>42870</v>
      </c>
      <c r="F102" s="24" t="s">
        <v>40</v>
      </c>
      <c r="G102" s="24">
        <v>42908</v>
      </c>
      <c r="H102" s="28" t="s">
        <v>72</v>
      </c>
      <c r="I102" s="20">
        <v>300000000</v>
      </c>
      <c r="J102" s="18">
        <v>85123286.89385125</v>
      </c>
      <c r="K102" s="20">
        <v>90000000</v>
      </c>
      <c r="L102" s="18">
        <f>Table5402945[[#This Row],[Yurtiçi İhraç Limiti Nominal Tutar (TL)]]-Table5402945[[#This Row],[Yurtiçi Satışı Gerçekleşen Nominal Tutar (TL)]]</f>
        <v>210000000</v>
      </c>
      <c r="M102" s="17"/>
      <c r="N102" s="19"/>
      <c r="O102" s="18"/>
      <c r="P102" s="17"/>
      <c r="Q102" s="17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5" customHeight="1" x14ac:dyDescent="0.25">
      <c r="A103" s="27">
        <v>101</v>
      </c>
      <c r="B103" s="26" t="s">
        <v>178</v>
      </c>
      <c r="C103" s="25" t="s">
        <v>32</v>
      </c>
      <c r="D103" s="28" t="s">
        <v>12</v>
      </c>
      <c r="E103" s="24">
        <v>42879</v>
      </c>
      <c r="F103" s="24" t="s">
        <v>40</v>
      </c>
      <c r="G103" s="24">
        <v>42908</v>
      </c>
      <c r="H103" s="28" t="s">
        <v>72</v>
      </c>
      <c r="I103" s="20">
        <v>40000000</v>
      </c>
      <c r="J103" s="18">
        <v>11349771.585846834</v>
      </c>
      <c r="K103" s="20">
        <v>20000000</v>
      </c>
      <c r="L103" s="18">
        <f>Table5402945[[#This Row],[Yurtiçi İhraç Limiti Nominal Tutar (TL)]]-Table5402945[[#This Row],[Yurtiçi Satışı Gerçekleşen Nominal Tutar (TL)]]</f>
        <v>20000000</v>
      </c>
      <c r="M103" s="17"/>
      <c r="N103" s="19"/>
      <c r="O103" s="18"/>
      <c r="P103" s="17"/>
      <c r="Q103" s="17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5" customHeight="1" x14ac:dyDescent="0.25">
      <c r="A104" s="27">
        <v>102</v>
      </c>
      <c r="B104" s="26" t="s">
        <v>177</v>
      </c>
      <c r="C104" s="25" t="s">
        <v>13</v>
      </c>
      <c r="D104" s="28" t="s">
        <v>12</v>
      </c>
      <c r="E104" s="24">
        <v>42892</v>
      </c>
      <c r="F104" s="24" t="s">
        <v>40</v>
      </c>
      <c r="G104" s="24">
        <v>42908</v>
      </c>
      <c r="H104" s="28" t="s">
        <v>72</v>
      </c>
      <c r="I104" s="20">
        <v>400000000</v>
      </c>
      <c r="J104" s="18">
        <v>113497715.85846834</v>
      </c>
      <c r="K104" s="20">
        <v>0</v>
      </c>
      <c r="L104" s="18">
        <f>Table5402945[[#This Row],[Yurtiçi İhraç Limiti Nominal Tutar (TL)]]-Table5402945[[#This Row],[Yurtiçi Satışı Gerçekleşen Nominal Tutar (TL)]]</f>
        <v>400000000</v>
      </c>
      <c r="M104" s="17"/>
      <c r="N104" s="19"/>
      <c r="O104" s="18"/>
      <c r="P104" s="17"/>
      <c r="Q104" s="17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5" customHeight="1" x14ac:dyDescent="0.25">
      <c r="A105" s="27">
        <v>103</v>
      </c>
      <c r="B105" s="26" t="s">
        <v>95</v>
      </c>
      <c r="C105" s="25" t="s">
        <v>39</v>
      </c>
      <c r="D105" s="28" t="s">
        <v>12</v>
      </c>
      <c r="E105" s="24">
        <v>42893</v>
      </c>
      <c r="F105" s="24" t="s">
        <v>40</v>
      </c>
      <c r="G105" s="24">
        <v>42908</v>
      </c>
      <c r="H105" s="28" t="s">
        <v>72</v>
      </c>
      <c r="I105" s="20">
        <v>400000000</v>
      </c>
      <c r="J105" s="18">
        <v>113497715.85846834</v>
      </c>
      <c r="K105" s="20">
        <v>400000000</v>
      </c>
      <c r="L105" s="18">
        <f>Table5402945[[#This Row],[Yurtiçi İhraç Limiti Nominal Tutar (TL)]]-Table5402945[[#This Row],[Yurtiçi Satışı Gerçekleşen Nominal Tutar (TL)]]</f>
        <v>0</v>
      </c>
      <c r="M105" s="17"/>
      <c r="N105" s="19"/>
      <c r="O105" s="18"/>
      <c r="P105" s="17"/>
      <c r="Q105" s="17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5" customHeight="1" x14ac:dyDescent="0.25">
      <c r="A106" s="27">
        <v>104</v>
      </c>
      <c r="B106" s="26" t="s">
        <v>176</v>
      </c>
      <c r="C106" s="25" t="s">
        <v>32</v>
      </c>
      <c r="D106" s="28" t="s">
        <v>12</v>
      </c>
      <c r="E106" s="24">
        <v>42891</v>
      </c>
      <c r="F106" s="24" t="s">
        <v>40</v>
      </c>
      <c r="G106" s="24">
        <v>42923</v>
      </c>
      <c r="H106" s="28" t="s">
        <v>72</v>
      </c>
      <c r="I106" s="20">
        <v>90000000</v>
      </c>
      <c r="J106" s="18">
        <v>24749071.909803383</v>
      </c>
      <c r="K106" s="20">
        <v>38000000</v>
      </c>
      <c r="L106" s="18">
        <f>Table5402945[[#This Row],[Yurtiçi İhraç Limiti Nominal Tutar (TL)]]-Table5402945[[#This Row],[Yurtiçi Satışı Gerçekleşen Nominal Tutar (TL)]]</f>
        <v>52000000</v>
      </c>
      <c r="M106" s="17"/>
      <c r="N106" s="19"/>
      <c r="O106" s="18"/>
      <c r="P106" s="17"/>
      <c r="Q106" s="17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5" customHeight="1" x14ac:dyDescent="0.25">
      <c r="A107" s="27">
        <v>105</v>
      </c>
      <c r="B107" s="26" t="s">
        <v>134</v>
      </c>
      <c r="C107" s="25" t="s">
        <v>39</v>
      </c>
      <c r="D107" s="28" t="s">
        <v>12</v>
      </c>
      <c r="E107" s="24">
        <v>42894</v>
      </c>
      <c r="F107" s="24" t="s">
        <v>40</v>
      </c>
      <c r="G107" s="24">
        <v>42923</v>
      </c>
      <c r="H107" s="28" t="s">
        <v>72</v>
      </c>
      <c r="I107" s="20">
        <v>5000000000</v>
      </c>
      <c r="J107" s="18">
        <v>1374948439.4335213</v>
      </c>
      <c r="K107" s="20">
        <v>1100000000</v>
      </c>
      <c r="L107" s="18">
        <f>Table5402945[[#This Row],[Yurtiçi İhraç Limiti Nominal Tutar (TL)]]-Table5402945[[#This Row],[Yurtiçi Satışı Gerçekleşen Nominal Tutar (TL)]]</f>
        <v>3900000000</v>
      </c>
      <c r="M107" s="17"/>
      <c r="N107" s="19"/>
      <c r="O107" s="18"/>
      <c r="P107" s="17"/>
      <c r="Q107" s="1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5" customHeight="1" x14ac:dyDescent="0.25">
      <c r="A108" s="27">
        <v>106</v>
      </c>
      <c r="B108" s="26" t="s">
        <v>122</v>
      </c>
      <c r="C108" s="25" t="s">
        <v>32</v>
      </c>
      <c r="D108" s="28" t="s">
        <v>12</v>
      </c>
      <c r="E108" s="24">
        <v>42899</v>
      </c>
      <c r="F108" s="24" t="s">
        <v>40</v>
      </c>
      <c r="G108" s="24">
        <v>42923</v>
      </c>
      <c r="H108" s="28" t="s">
        <v>72</v>
      </c>
      <c r="I108" s="20">
        <v>180000000</v>
      </c>
      <c r="J108" s="18">
        <v>49498143.819606766</v>
      </c>
      <c r="K108" s="20">
        <v>180000000</v>
      </c>
      <c r="L108" s="18">
        <f>Table5402945[[#This Row],[Yurtiçi İhraç Limiti Nominal Tutar (TL)]]-Table5402945[[#This Row],[Yurtiçi Satışı Gerçekleşen Nominal Tutar (TL)]]</f>
        <v>0</v>
      </c>
      <c r="M108" s="17"/>
      <c r="N108" s="19"/>
      <c r="O108" s="18"/>
      <c r="P108" s="17"/>
      <c r="Q108" s="17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5" customHeight="1" x14ac:dyDescent="0.25">
      <c r="A109" s="27">
        <v>107</v>
      </c>
      <c r="B109" s="26" t="s">
        <v>175</v>
      </c>
      <c r="C109" s="25" t="s">
        <v>13</v>
      </c>
      <c r="D109" s="28" t="s">
        <v>12</v>
      </c>
      <c r="E109" s="24">
        <v>42901</v>
      </c>
      <c r="F109" s="24" t="s">
        <v>40</v>
      </c>
      <c r="G109" s="24">
        <v>42923</v>
      </c>
      <c r="H109" s="28" t="s">
        <v>72</v>
      </c>
      <c r="I109" s="20">
        <v>500000000</v>
      </c>
      <c r="J109" s="18">
        <v>137494843.94335213</v>
      </c>
      <c r="K109" s="20">
        <v>170000000</v>
      </c>
      <c r="L109" s="18">
        <f>Table5402945[[#This Row],[Yurtiçi İhraç Limiti Nominal Tutar (TL)]]-Table5402945[[#This Row],[Yurtiçi Satışı Gerçekleşen Nominal Tutar (TL)]]</f>
        <v>330000000</v>
      </c>
      <c r="M109" s="19"/>
      <c r="N109" s="19"/>
      <c r="O109" s="18"/>
      <c r="P109" s="17"/>
      <c r="Q109" s="17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5" customHeight="1" x14ac:dyDescent="0.25">
      <c r="A110" s="27">
        <v>108</v>
      </c>
      <c r="B110" s="26" t="s">
        <v>94</v>
      </c>
      <c r="C110" s="25" t="s">
        <v>32</v>
      </c>
      <c r="D110" s="28" t="s">
        <v>31</v>
      </c>
      <c r="E110" s="24">
        <v>42902</v>
      </c>
      <c r="F110" s="24" t="s">
        <v>40</v>
      </c>
      <c r="G110" s="24">
        <v>42923</v>
      </c>
      <c r="H110" s="28" t="s">
        <v>72</v>
      </c>
      <c r="I110" s="20">
        <v>150000000</v>
      </c>
      <c r="J110" s="18">
        <v>41248453.183005638</v>
      </c>
      <c r="K110" s="20">
        <v>150000000</v>
      </c>
      <c r="L110" s="18">
        <f>Table5402945[[#This Row],[Yurtiçi İhraç Limiti Nominal Tutar (TL)]]-Table5402945[[#This Row],[Yurtiçi Satışı Gerçekleşen Nominal Tutar (TL)]]</f>
        <v>0</v>
      </c>
      <c r="M110" s="19"/>
      <c r="N110" s="19"/>
      <c r="O110" s="18"/>
      <c r="P110" s="17"/>
      <c r="Q110" s="17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5" customHeight="1" x14ac:dyDescent="0.25">
      <c r="A111" s="27">
        <v>109</v>
      </c>
      <c r="B111" s="26" t="s">
        <v>174</v>
      </c>
      <c r="C111" s="25" t="s">
        <v>32</v>
      </c>
      <c r="D111" s="28" t="s">
        <v>12</v>
      </c>
      <c r="E111" s="24">
        <v>42906</v>
      </c>
      <c r="F111" s="24" t="s">
        <v>40</v>
      </c>
      <c r="G111" s="24">
        <v>42923</v>
      </c>
      <c r="H111" s="28" t="s">
        <v>72</v>
      </c>
      <c r="I111" s="20">
        <v>650000000</v>
      </c>
      <c r="J111" s="18">
        <v>178743297.12635776</v>
      </c>
      <c r="K111" s="20">
        <v>295000000</v>
      </c>
      <c r="L111" s="18">
        <f>Table5402945[[#This Row],[Yurtiçi İhraç Limiti Nominal Tutar (TL)]]-Table5402945[[#This Row],[Yurtiçi Satışı Gerçekleşen Nominal Tutar (TL)]]</f>
        <v>355000000</v>
      </c>
      <c r="M111" s="19"/>
      <c r="N111" s="19"/>
      <c r="O111" s="18"/>
      <c r="P111" s="17"/>
      <c r="Q111" s="17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5" customHeight="1" x14ac:dyDescent="0.25">
      <c r="A112" s="27">
        <v>110</v>
      </c>
      <c r="B112" s="26" t="s">
        <v>173</v>
      </c>
      <c r="C112" s="25" t="s">
        <v>13</v>
      </c>
      <c r="D112" s="28" t="s">
        <v>12</v>
      </c>
      <c r="E112" s="24">
        <v>42907</v>
      </c>
      <c r="F112" s="24" t="s">
        <v>40</v>
      </c>
      <c r="G112" s="24">
        <v>42923</v>
      </c>
      <c r="H112" s="28" t="s">
        <v>70</v>
      </c>
      <c r="I112" s="20">
        <v>350000000</v>
      </c>
      <c r="J112" s="18">
        <v>96246390.760346487</v>
      </c>
      <c r="K112" s="20">
        <v>0</v>
      </c>
      <c r="L112" s="18">
        <f>Table5402945[[#This Row],[Yurtiçi İhraç Limiti Nominal Tutar (TL)]]-Table5402945[[#This Row],[Yurtiçi Satışı Gerçekleşen Nominal Tutar (TL)]]</f>
        <v>350000000</v>
      </c>
      <c r="M112" s="19"/>
      <c r="N112" s="19"/>
      <c r="O112" s="18"/>
      <c r="P112" s="17"/>
      <c r="Q112" s="17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5" customHeight="1" x14ac:dyDescent="0.25">
      <c r="A113" s="27">
        <v>111</v>
      </c>
      <c r="B113" s="26" t="s">
        <v>172</v>
      </c>
      <c r="C113" s="25" t="s">
        <v>13</v>
      </c>
      <c r="D113" s="28" t="s">
        <v>12</v>
      </c>
      <c r="E113" s="24">
        <v>42832</v>
      </c>
      <c r="F113" s="24" t="s">
        <v>40</v>
      </c>
      <c r="G113" s="24">
        <v>42930</v>
      </c>
      <c r="H113" s="28" t="s">
        <v>70</v>
      </c>
      <c r="I113" s="20">
        <v>200000000</v>
      </c>
      <c r="J113" s="18">
        <v>56067954.360685155</v>
      </c>
      <c r="K113" s="20">
        <v>0</v>
      </c>
      <c r="L113" s="18">
        <f>Table5402945[[#This Row],[Yurtiçi İhraç Limiti Nominal Tutar (TL)]]-Table5402945[[#This Row],[Yurtiçi Satışı Gerçekleşen Nominal Tutar (TL)]]</f>
        <v>200000000</v>
      </c>
      <c r="M113" s="17"/>
      <c r="N113" s="19"/>
      <c r="O113" s="18"/>
      <c r="P113" s="17"/>
      <c r="Q113" s="17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5" customHeight="1" x14ac:dyDescent="0.25">
      <c r="A114" s="27">
        <v>112</v>
      </c>
      <c r="B114" s="26" t="s">
        <v>171</v>
      </c>
      <c r="C114" s="25" t="s">
        <v>13</v>
      </c>
      <c r="D114" s="28" t="s">
        <v>12</v>
      </c>
      <c r="E114" s="24">
        <v>42885</v>
      </c>
      <c r="F114" s="24" t="s">
        <v>40</v>
      </c>
      <c r="G114" s="24">
        <v>42930</v>
      </c>
      <c r="H114" s="28" t="s">
        <v>72</v>
      </c>
      <c r="I114" s="20">
        <v>400000000</v>
      </c>
      <c r="J114" s="18">
        <v>112135908.72137031</v>
      </c>
      <c r="K114" s="20">
        <v>0</v>
      </c>
      <c r="L114" s="18">
        <f>Table5402945[[#This Row],[Yurtiçi İhraç Limiti Nominal Tutar (TL)]]-Table5402945[[#This Row],[Yurtiçi Satışı Gerçekleşen Nominal Tutar (TL)]]</f>
        <v>400000000</v>
      </c>
      <c r="M114" s="17"/>
      <c r="N114" s="19"/>
      <c r="O114" s="18"/>
      <c r="P114" s="17"/>
      <c r="Q114" s="17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5" customHeight="1" x14ac:dyDescent="0.25">
      <c r="A115" s="27">
        <v>113</v>
      </c>
      <c r="B115" s="26" t="s">
        <v>170</v>
      </c>
      <c r="C115" s="30" t="s">
        <v>39</v>
      </c>
      <c r="D115" s="28" t="s">
        <v>12</v>
      </c>
      <c r="E115" s="24">
        <v>42922</v>
      </c>
      <c r="F115" s="24" t="s">
        <v>40</v>
      </c>
      <c r="G115" s="24">
        <v>42930</v>
      </c>
      <c r="H115" s="28" t="s">
        <v>78</v>
      </c>
      <c r="I115" s="20"/>
      <c r="J115" s="30"/>
      <c r="K115" s="20"/>
      <c r="L115" s="18"/>
      <c r="M115" s="17">
        <v>300000000</v>
      </c>
      <c r="N115" s="19" t="s">
        <v>43</v>
      </c>
      <c r="O115" s="18">
        <v>300000000</v>
      </c>
      <c r="P115" s="18">
        <f>Table5402945[[#This Row],[Yurtdışı İhraç Limiti Nominal Tutar]]-Table5402945[[#This Row],[Yurtdışı Tertip İhraç Belgesi Verilen Nominal Tutar]]</f>
        <v>0</v>
      </c>
      <c r="Q115" s="17">
        <v>1133610000</v>
      </c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5" customHeight="1" x14ac:dyDescent="0.25">
      <c r="A116" s="27">
        <v>114</v>
      </c>
      <c r="B116" s="26" t="s">
        <v>169</v>
      </c>
      <c r="C116" s="25" t="s">
        <v>13</v>
      </c>
      <c r="D116" s="28" t="s">
        <v>12</v>
      </c>
      <c r="E116" s="24">
        <v>42880</v>
      </c>
      <c r="F116" s="24" t="s">
        <v>40</v>
      </c>
      <c r="G116" s="24">
        <v>42937</v>
      </c>
      <c r="H116" s="28" t="s">
        <v>72</v>
      </c>
      <c r="I116" s="20">
        <v>1000000000</v>
      </c>
      <c r="J116" s="18">
        <v>282805429.8642534</v>
      </c>
      <c r="K116" s="20">
        <v>435000000</v>
      </c>
      <c r="L116" s="18">
        <f>Table5402945[[#This Row],[Yurtiçi İhraç Limiti Nominal Tutar (TL)]]-Table5402945[[#This Row],[Yurtiçi Satışı Gerçekleşen Nominal Tutar (TL)]]</f>
        <v>565000000</v>
      </c>
      <c r="M116" s="17"/>
      <c r="N116" s="19"/>
      <c r="O116" s="18"/>
      <c r="P116" s="17"/>
      <c r="Q116" s="17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s="16" customFormat="1" ht="15" customHeight="1" x14ac:dyDescent="0.25">
      <c r="A117" s="27">
        <v>115</v>
      </c>
      <c r="B117" s="26" t="s">
        <v>168</v>
      </c>
      <c r="C117" s="25" t="s">
        <v>32</v>
      </c>
      <c r="D117" s="28" t="s">
        <v>12</v>
      </c>
      <c r="E117" s="24">
        <v>42892</v>
      </c>
      <c r="F117" s="24" t="s">
        <v>40</v>
      </c>
      <c r="G117" s="24">
        <v>42937</v>
      </c>
      <c r="H117" s="28" t="s">
        <v>75</v>
      </c>
      <c r="I117" s="20">
        <v>55000000</v>
      </c>
      <c r="J117" s="18">
        <v>15554298.642533936</v>
      </c>
      <c r="K117" s="20">
        <v>55000000</v>
      </c>
      <c r="L117" s="18">
        <f>Table5402945[[#This Row],[Yurtiçi İhraç Limiti Nominal Tutar (TL)]]-Table5402945[[#This Row],[Yurtiçi Satışı Gerçekleşen Nominal Tutar (TL)]]</f>
        <v>0</v>
      </c>
      <c r="M117" s="17"/>
      <c r="N117" s="19"/>
      <c r="O117" s="18"/>
      <c r="P117" s="17"/>
      <c r="Q117" s="17"/>
      <c r="R117" s="1"/>
    </row>
    <row r="118" spans="1:33" s="16" customFormat="1" ht="15" customHeight="1" x14ac:dyDescent="0.25">
      <c r="A118" s="27">
        <v>116</v>
      </c>
      <c r="B118" s="26" t="s">
        <v>167</v>
      </c>
      <c r="C118" s="25" t="s">
        <v>32</v>
      </c>
      <c r="D118" s="28" t="s">
        <v>12</v>
      </c>
      <c r="E118" s="24">
        <v>42893</v>
      </c>
      <c r="F118" s="24" t="s">
        <v>40</v>
      </c>
      <c r="G118" s="24">
        <v>42937</v>
      </c>
      <c r="H118" s="28" t="s">
        <v>72</v>
      </c>
      <c r="I118" s="20">
        <v>150000000</v>
      </c>
      <c r="J118" s="18">
        <v>42420814.47963801</v>
      </c>
      <c r="K118" s="20">
        <v>45000000</v>
      </c>
      <c r="L118" s="18">
        <f>Table5402945[[#This Row],[Yurtiçi İhraç Limiti Nominal Tutar (TL)]]-Table5402945[[#This Row],[Yurtiçi Satışı Gerçekleşen Nominal Tutar (TL)]]</f>
        <v>105000000</v>
      </c>
      <c r="M118" s="17"/>
      <c r="N118" s="19"/>
      <c r="O118" s="18"/>
      <c r="P118" s="17"/>
      <c r="Q118" s="17"/>
      <c r="R118" s="1"/>
    </row>
    <row r="119" spans="1:33" ht="15" customHeight="1" x14ac:dyDescent="0.25">
      <c r="A119" s="27">
        <v>117</v>
      </c>
      <c r="B119" s="26" t="s">
        <v>166</v>
      </c>
      <c r="C119" s="25" t="s">
        <v>39</v>
      </c>
      <c r="D119" s="28" t="s">
        <v>12</v>
      </c>
      <c r="E119" s="24">
        <v>42900</v>
      </c>
      <c r="F119" s="24" t="s">
        <v>40</v>
      </c>
      <c r="G119" s="24">
        <v>42937</v>
      </c>
      <c r="H119" s="28" t="s">
        <v>78</v>
      </c>
      <c r="I119" s="20"/>
      <c r="J119" s="18"/>
      <c r="K119" s="20"/>
      <c r="L119" s="18"/>
      <c r="M119" s="17">
        <v>400000000</v>
      </c>
      <c r="N119" s="19" t="s">
        <v>43</v>
      </c>
      <c r="O119" s="18">
        <v>0</v>
      </c>
      <c r="P119" s="17">
        <f>Table5402945[[#This Row],[Yurtdışı İhraç Limiti Nominal Tutar]]-Table5402945[[#This Row],[Yurtdışı Tertip İhraç Belgesi Verilen Nominal Tutar]]</f>
        <v>400000000</v>
      </c>
      <c r="Q119" s="17">
        <v>0</v>
      </c>
      <c r="S119"/>
      <c r="T119"/>
      <c r="U119"/>
      <c r="V119"/>
      <c r="W119"/>
      <c r="X119"/>
      <c r="Y119"/>
    </row>
    <row r="120" spans="1:33" ht="15" customHeight="1" x14ac:dyDescent="0.25">
      <c r="A120" s="27">
        <v>118</v>
      </c>
      <c r="B120" s="26" t="s">
        <v>165</v>
      </c>
      <c r="C120" s="25" t="s">
        <v>32</v>
      </c>
      <c r="D120" s="28" t="s">
        <v>12</v>
      </c>
      <c r="E120" s="24">
        <v>42901</v>
      </c>
      <c r="F120" s="24" t="s">
        <v>40</v>
      </c>
      <c r="G120" s="24">
        <v>42937</v>
      </c>
      <c r="H120" s="28" t="s">
        <v>72</v>
      </c>
      <c r="I120" s="20">
        <v>1000000000</v>
      </c>
      <c r="J120" s="18">
        <v>282805429.8642534</v>
      </c>
      <c r="K120" s="20">
        <v>834910000</v>
      </c>
      <c r="L120" s="18">
        <f>Table5402945[[#This Row],[Yurtiçi İhraç Limiti Nominal Tutar (TL)]]-Table5402945[[#This Row],[Yurtiçi Satışı Gerçekleşen Nominal Tutar (TL)]]</f>
        <v>165090000</v>
      </c>
      <c r="M120" s="19"/>
      <c r="N120" s="19"/>
      <c r="O120" s="18"/>
      <c r="P120" s="17"/>
      <c r="Q120" s="17"/>
      <c r="S120"/>
      <c r="T120"/>
      <c r="U120"/>
      <c r="V120"/>
      <c r="W120"/>
      <c r="X120"/>
      <c r="Y120"/>
    </row>
    <row r="121" spans="1:33" ht="15" customHeight="1" x14ac:dyDescent="0.25">
      <c r="A121" s="27">
        <v>119</v>
      </c>
      <c r="B121" s="26" t="s">
        <v>164</v>
      </c>
      <c r="C121" s="25" t="s">
        <v>13</v>
      </c>
      <c r="D121" s="28" t="s">
        <v>12</v>
      </c>
      <c r="E121" s="24">
        <v>42909</v>
      </c>
      <c r="F121" s="24" t="s">
        <v>40</v>
      </c>
      <c r="G121" s="24">
        <v>42944</v>
      </c>
      <c r="H121" s="28" t="s">
        <v>72</v>
      </c>
      <c r="I121" s="20">
        <v>180000000</v>
      </c>
      <c r="J121" s="18">
        <v>50910736.508654825</v>
      </c>
      <c r="K121" s="20">
        <v>170000000</v>
      </c>
      <c r="L121" s="18">
        <f>Table5402945[[#This Row],[Yurtiçi İhraç Limiti Nominal Tutar (TL)]]-Table5402945[[#This Row],[Yurtiçi Satışı Gerçekleşen Nominal Tutar (TL)]]</f>
        <v>10000000</v>
      </c>
      <c r="M121" s="19"/>
      <c r="N121" s="19"/>
      <c r="O121" s="18"/>
      <c r="P121" s="17"/>
      <c r="Q121" s="17"/>
      <c r="S121"/>
      <c r="T121"/>
      <c r="U121"/>
      <c r="V121"/>
      <c r="W121"/>
      <c r="X121"/>
      <c r="Y121"/>
    </row>
    <row r="122" spans="1:33" ht="15" customHeight="1" x14ac:dyDescent="0.25">
      <c r="A122" s="27">
        <v>120</v>
      </c>
      <c r="B122" s="26" t="s">
        <v>163</v>
      </c>
      <c r="C122" s="25" t="s">
        <v>13</v>
      </c>
      <c r="D122" s="28" t="s">
        <v>12</v>
      </c>
      <c r="E122" s="24">
        <v>42915</v>
      </c>
      <c r="F122" s="24" t="s">
        <v>40</v>
      </c>
      <c r="G122" s="24">
        <v>42944</v>
      </c>
      <c r="H122" s="28" t="s">
        <v>72</v>
      </c>
      <c r="I122" s="20">
        <v>60000000</v>
      </c>
      <c r="J122" s="18">
        <v>16970245.502884943</v>
      </c>
      <c r="K122" s="20">
        <v>36000000</v>
      </c>
      <c r="L122" s="18">
        <f>Table5402945[[#This Row],[Yurtiçi İhraç Limiti Nominal Tutar (TL)]]-Table5402945[[#This Row],[Yurtiçi Satışı Gerçekleşen Nominal Tutar (TL)]]</f>
        <v>24000000</v>
      </c>
      <c r="M122" s="19"/>
      <c r="N122" s="19"/>
      <c r="O122" s="18"/>
      <c r="P122" s="17"/>
      <c r="Q122" s="17"/>
      <c r="S122"/>
      <c r="T122"/>
      <c r="U122"/>
      <c r="V122"/>
      <c r="W122"/>
      <c r="X122"/>
      <c r="Y122"/>
    </row>
    <row r="123" spans="1:33" ht="15" customHeight="1" x14ac:dyDescent="0.25">
      <c r="A123" s="27">
        <v>121</v>
      </c>
      <c r="B123" s="26" t="s">
        <v>119</v>
      </c>
      <c r="C123" s="30" t="s">
        <v>32</v>
      </c>
      <c r="D123" s="28" t="s">
        <v>12</v>
      </c>
      <c r="E123" s="24">
        <v>42922</v>
      </c>
      <c r="F123" s="24" t="s">
        <v>40</v>
      </c>
      <c r="G123" s="24">
        <v>42944</v>
      </c>
      <c r="H123" s="28" t="s">
        <v>70</v>
      </c>
      <c r="I123" s="20">
        <v>300000000</v>
      </c>
      <c r="J123" s="18">
        <v>84851227.514424711</v>
      </c>
      <c r="K123" s="20">
        <v>299260000</v>
      </c>
      <c r="L123" s="18">
        <f>Table5402945[[#This Row],[Yurtiçi İhraç Limiti Nominal Tutar (TL)]]-Table5402945[[#This Row],[Yurtiçi Satışı Gerçekleşen Nominal Tutar (TL)]]</f>
        <v>740000</v>
      </c>
      <c r="M123" s="19"/>
      <c r="N123" s="19"/>
      <c r="O123" s="18"/>
      <c r="P123" s="18"/>
      <c r="Q123" s="17"/>
      <c r="S123"/>
      <c r="T123"/>
      <c r="U123"/>
      <c r="V123"/>
      <c r="W123"/>
      <c r="X123"/>
      <c r="Y123"/>
    </row>
    <row r="124" spans="1:33" ht="15" customHeight="1" x14ac:dyDescent="0.25">
      <c r="A124" s="27">
        <v>122</v>
      </c>
      <c r="B124" s="26" t="s">
        <v>73</v>
      </c>
      <c r="C124" s="30" t="s">
        <v>32</v>
      </c>
      <c r="D124" s="28" t="s">
        <v>12</v>
      </c>
      <c r="E124" s="24">
        <v>42928</v>
      </c>
      <c r="F124" s="24" t="s">
        <v>40</v>
      </c>
      <c r="G124" s="24">
        <v>42944</v>
      </c>
      <c r="H124" s="28" t="s">
        <v>72</v>
      </c>
      <c r="I124" s="20">
        <v>100000000</v>
      </c>
      <c r="J124" s="18">
        <v>28283742.504808236</v>
      </c>
      <c r="K124" s="20">
        <v>99898039</v>
      </c>
      <c r="L124" s="18">
        <f>Table5402945[[#This Row],[Yurtiçi İhraç Limiti Nominal Tutar (TL)]]-Table5402945[[#This Row],[Yurtiçi Satışı Gerçekleşen Nominal Tutar (TL)]]</f>
        <v>101961</v>
      </c>
      <c r="M124" s="19"/>
      <c r="N124" s="19"/>
      <c r="O124" s="18"/>
      <c r="P124" s="18"/>
      <c r="Q124" s="17"/>
      <c r="S124"/>
      <c r="T124"/>
      <c r="U124"/>
      <c r="V124"/>
      <c r="W124"/>
      <c r="X124"/>
      <c r="Y124"/>
    </row>
    <row r="125" spans="1:33" ht="15" customHeight="1" x14ac:dyDescent="0.25">
      <c r="A125" s="27">
        <v>123</v>
      </c>
      <c r="B125" s="26" t="s">
        <v>140</v>
      </c>
      <c r="C125" s="25" t="s">
        <v>39</v>
      </c>
      <c r="D125" s="28" t="s">
        <v>12</v>
      </c>
      <c r="E125" s="24">
        <v>42908</v>
      </c>
      <c r="F125" s="24" t="s">
        <v>40</v>
      </c>
      <c r="G125" s="24">
        <v>42951</v>
      </c>
      <c r="H125" s="28" t="s">
        <v>75</v>
      </c>
      <c r="I125" s="20">
        <v>16000000000</v>
      </c>
      <c r="J125" s="18">
        <v>4526166902.4045258</v>
      </c>
      <c r="K125" s="20">
        <v>5423334259</v>
      </c>
      <c r="L125" s="18">
        <f>Table5402945[[#This Row],[Yurtiçi İhraç Limiti Nominal Tutar (TL)]]-Table5402945[[#This Row],[Yurtiçi Satışı Gerçekleşen Nominal Tutar (TL)]]</f>
        <v>10576665741</v>
      </c>
      <c r="M125" s="19"/>
      <c r="N125" s="19"/>
      <c r="O125" s="18"/>
      <c r="P125" s="17"/>
      <c r="Q125" s="17"/>
      <c r="S125"/>
      <c r="T125"/>
      <c r="U125"/>
      <c r="V125"/>
      <c r="W125"/>
      <c r="X125"/>
      <c r="Y125"/>
    </row>
    <row r="126" spans="1:33" ht="15" customHeight="1" x14ac:dyDescent="0.25">
      <c r="A126" s="27">
        <v>124</v>
      </c>
      <c r="B126" s="26" t="s">
        <v>162</v>
      </c>
      <c r="C126" s="25" t="s">
        <v>32</v>
      </c>
      <c r="D126" s="28" t="s">
        <v>12</v>
      </c>
      <c r="E126" s="24">
        <v>42909</v>
      </c>
      <c r="F126" s="24" t="s">
        <v>40</v>
      </c>
      <c r="G126" s="24">
        <v>42951</v>
      </c>
      <c r="H126" s="28" t="s">
        <v>70</v>
      </c>
      <c r="I126" s="20">
        <v>350000000</v>
      </c>
      <c r="J126" s="18">
        <v>99009900.990099013</v>
      </c>
      <c r="K126" s="20">
        <v>0</v>
      </c>
      <c r="L126" s="18">
        <f>Table5402945[[#This Row],[Yurtiçi İhraç Limiti Nominal Tutar (TL)]]-Table5402945[[#This Row],[Yurtiçi Satışı Gerçekleşen Nominal Tutar (TL)]]</f>
        <v>350000000</v>
      </c>
      <c r="M126" s="19"/>
      <c r="N126" s="19"/>
      <c r="O126" s="18"/>
      <c r="P126" s="17"/>
      <c r="Q126" s="17"/>
      <c r="S126"/>
      <c r="T126"/>
      <c r="U126"/>
      <c r="V126"/>
      <c r="W126"/>
      <c r="X126"/>
      <c r="Y126"/>
    </row>
    <row r="127" spans="1:33" ht="15" customHeight="1" x14ac:dyDescent="0.25">
      <c r="A127" s="27">
        <v>125</v>
      </c>
      <c r="B127" s="26" t="s">
        <v>161</v>
      </c>
      <c r="C127" s="30" t="s">
        <v>13</v>
      </c>
      <c r="D127" s="28" t="s">
        <v>12</v>
      </c>
      <c r="E127" s="24">
        <v>42929</v>
      </c>
      <c r="F127" s="24" t="s">
        <v>40</v>
      </c>
      <c r="G127" s="24">
        <v>42951</v>
      </c>
      <c r="H127" s="28" t="s">
        <v>72</v>
      </c>
      <c r="I127" s="20">
        <v>100000000</v>
      </c>
      <c r="J127" s="18">
        <v>28288543.140028287</v>
      </c>
      <c r="K127" s="20">
        <v>0</v>
      </c>
      <c r="L127" s="18">
        <f>Table5402945[[#This Row],[Yurtiçi İhraç Limiti Nominal Tutar (TL)]]-Table5402945[[#This Row],[Yurtiçi Satışı Gerçekleşen Nominal Tutar (TL)]]</f>
        <v>100000000</v>
      </c>
      <c r="M127" s="19"/>
      <c r="N127" s="19"/>
      <c r="O127" s="18"/>
      <c r="P127" s="18"/>
      <c r="Q127" s="17"/>
      <c r="S127"/>
      <c r="T127"/>
      <c r="U127"/>
      <c r="V127"/>
      <c r="W127"/>
      <c r="X127"/>
      <c r="Y127"/>
    </row>
    <row r="128" spans="1:33" ht="15" customHeight="1" x14ac:dyDescent="0.25">
      <c r="A128" s="27">
        <v>126</v>
      </c>
      <c r="B128" s="26" t="s">
        <v>160</v>
      </c>
      <c r="C128" s="30" t="s">
        <v>13</v>
      </c>
      <c r="D128" s="28" t="s">
        <v>12</v>
      </c>
      <c r="E128" s="24">
        <v>42933</v>
      </c>
      <c r="F128" s="24" t="s">
        <v>40</v>
      </c>
      <c r="G128" s="24">
        <v>42951</v>
      </c>
      <c r="H128" s="28" t="s">
        <v>78</v>
      </c>
      <c r="I128" s="20"/>
      <c r="J128" s="30"/>
      <c r="K128" s="20"/>
      <c r="L128" s="18"/>
      <c r="M128" s="17">
        <v>1000000000</v>
      </c>
      <c r="N128" s="19" t="s">
        <v>43</v>
      </c>
      <c r="O128" s="18">
        <v>700000000</v>
      </c>
      <c r="P128" s="18">
        <f>Table5402945[[#This Row],[Yurtdışı İhraç Limiti Nominal Tutar]]-Table5402945[[#This Row],[Yurtdışı Tertip İhraç Belgesi Verilen Nominal Tutar]]</f>
        <v>300000000</v>
      </c>
      <c r="Q128" s="17">
        <v>2645090000</v>
      </c>
      <c r="S128"/>
      <c r="T128"/>
      <c r="U128"/>
      <c r="V128"/>
      <c r="W128"/>
      <c r="X128"/>
      <c r="Y128"/>
    </row>
    <row r="129" spans="1:25" ht="15" customHeight="1" x14ac:dyDescent="0.25">
      <c r="A129" s="27">
        <v>127</v>
      </c>
      <c r="B129" s="26" t="s">
        <v>159</v>
      </c>
      <c r="C129" s="30" t="s">
        <v>39</v>
      </c>
      <c r="D129" s="28" t="s">
        <v>12</v>
      </c>
      <c r="E129" s="24">
        <v>42937</v>
      </c>
      <c r="F129" s="24" t="s">
        <v>40</v>
      </c>
      <c r="G129" s="24">
        <v>42951</v>
      </c>
      <c r="H129" s="28" t="s">
        <v>72</v>
      </c>
      <c r="I129" s="20">
        <v>1700000000</v>
      </c>
      <c r="J129" s="18">
        <v>480905233.38048089</v>
      </c>
      <c r="K129" s="20">
        <v>1700000000</v>
      </c>
      <c r="L129" s="18">
        <f>Table5402945[[#This Row],[Yurtiçi İhraç Limiti Nominal Tutar (TL)]]-Table5402945[[#This Row],[Yurtiçi Satışı Gerçekleşen Nominal Tutar (TL)]]</f>
        <v>0</v>
      </c>
      <c r="M129" s="19"/>
      <c r="N129" s="19"/>
      <c r="O129" s="18"/>
      <c r="P129" s="18"/>
      <c r="Q129" s="17"/>
      <c r="S129"/>
      <c r="T129"/>
      <c r="U129"/>
      <c r="V129"/>
      <c r="W129"/>
      <c r="X129"/>
      <c r="Y129"/>
    </row>
    <row r="130" spans="1:25" ht="15" customHeight="1" x14ac:dyDescent="0.25">
      <c r="A130" s="27">
        <v>128</v>
      </c>
      <c r="B130" s="26" t="s">
        <v>58</v>
      </c>
      <c r="C130" s="30" t="s">
        <v>32</v>
      </c>
      <c r="D130" s="28" t="s">
        <v>12</v>
      </c>
      <c r="E130" s="24">
        <v>42948</v>
      </c>
      <c r="F130" s="24" t="s">
        <v>40</v>
      </c>
      <c r="G130" s="24">
        <v>42951</v>
      </c>
      <c r="H130" s="23" t="s">
        <v>70</v>
      </c>
      <c r="I130" s="20">
        <v>1350000000</v>
      </c>
      <c r="J130" s="18">
        <v>381895332.39038187</v>
      </c>
      <c r="K130" s="20">
        <v>1344960000</v>
      </c>
      <c r="L130" s="18">
        <f>Table5402945[[#This Row],[Yurtiçi İhraç Limiti Nominal Tutar (TL)]]-Table5402945[[#This Row],[Yurtiçi Satışı Gerçekleşen Nominal Tutar (TL)]]</f>
        <v>5040000</v>
      </c>
      <c r="M130" s="19"/>
      <c r="N130" s="19"/>
      <c r="O130" s="18"/>
      <c r="P130" s="18"/>
      <c r="Q130" s="17"/>
      <c r="S130"/>
      <c r="T130"/>
      <c r="U130"/>
      <c r="V130"/>
      <c r="W130"/>
      <c r="X130"/>
      <c r="Y130"/>
    </row>
    <row r="131" spans="1:25" ht="15" customHeight="1" x14ac:dyDescent="0.25">
      <c r="A131" s="27">
        <v>129</v>
      </c>
      <c r="B131" s="26" t="s">
        <v>58</v>
      </c>
      <c r="C131" s="30" t="s">
        <v>32</v>
      </c>
      <c r="D131" s="28" t="s">
        <v>12</v>
      </c>
      <c r="E131" s="24">
        <v>42948</v>
      </c>
      <c r="F131" s="24" t="s">
        <v>40</v>
      </c>
      <c r="G131" s="24">
        <v>42951</v>
      </c>
      <c r="H131" s="23" t="s">
        <v>72</v>
      </c>
      <c r="I131" s="20">
        <v>300000000</v>
      </c>
      <c r="J131" s="18">
        <v>84865629.420084864</v>
      </c>
      <c r="K131" s="20">
        <v>299950000</v>
      </c>
      <c r="L131" s="18">
        <f>Table5402945[[#This Row],[Yurtiçi İhraç Limiti Nominal Tutar (TL)]]-Table5402945[[#This Row],[Yurtiçi Satışı Gerçekleşen Nominal Tutar (TL)]]</f>
        <v>50000</v>
      </c>
      <c r="M131" s="19"/>
      <c r="N131" s="19"/>
      <c r="O131" s="18"/>
      <c r="P131" s="18"/>
      <c r="Q131" s="17"/>
      <c r="S131"/>
      <c r="T131"/>
      <c r="U131"/>
      <c r="V131"/>
      <c r="W131"/>
      <c r="X131"/>
      <c r="Y131"/>
    </row>
    <row r="132" spans="1:25" ht="15" customHeight="1" x14ac:dyDescent="0.25">
      <c r="A132" s="27">
        <v>130</v>
      </c>
      <c r="B132" s="26" t="s">
        <v>158</v>
      </c>
      <c r="C132" s="25" t="s">
        <v>25</v>
      </c>
      <c r="D132" s="28" t="s">
        <v>24</v>
      </c>
      <c r="E132" s="24">
        <v>42916</v>
      </c>
      <c r="F132" s="24" t="s">
        <v>40</v>
      </c>
      <c r="G132" s="24">
        <v>42958</v>
      </c>
      <c r="H132" s="28" t="s">
        <v>72</v>
      </c>
      <c r="I132" s="20">
        <v>100000000</v>
      </c>
      <c r="J132" s="18">
        <v>28169807.60021409</v>
      </c>
      <c r="K132" s="20">
        <v>100000000</v>
      </c>
      <c r="L132" s="18">
        <f>Table5402945[[#This Row],[Yurtiçi İhraç Limiti Nominal Tutar (TL)]]-Table5402945[[#This Row],[Yurtiçi Satışı Gerçekleşen Nominal Tutar (TL)]]</f>
        <v>0</v>
      </c>
      <c r="M132" s="19"/>
      <c r="N132" s="19"/>
      <c r="O132" s="18"/>
      <c r="P132" s="17"/>
      <c r="Q132" s="17"/>
      <c r="S132"/>
      <c r="T132"/>
      <c r="U132"/>
      <c r="V132"/>
      <c r="W132"/>
      <c r="X132"/>
      <c r="Y132"/>
    </row>
    <row r="133" spans="1:25" ht="15" customHeight="1" x14ac:dyDescent="0.25">
      <c r="A133" s="27">
        <v>131</v>
      </c>
      <c r="B133" s="26" t="s">
        <v>157</v>
      </c>
      <c r="C133" s="30" t="s">
        <v>13</v>
      </c>
      <c r="D133" s="28" t="s">
        <v>12</v>
      </c>
      <c r="E133" s="24">
        <v>42929</v>
      </c>
      <c r="F133" s="24" t="s">
        <v>40</v>
      </c>
      <c r="G133" s="24">
        <v>42958</v>
      </c>
      <c r="H133" s="28" t="s">
        <v>70</v>
      </c>
      <c r="I133" s="20">
        <v>200000000</v>
      </c>
      <c r="J133" s="18">
        <v>56339615.20042818</v>
      </c>
      <c r="K133" s="20">
        <v>155000000</v>
      </c>
      <c r="L133" s="18">
        <f>Table5402945[[#This Row],[Yurtiçi İhraç Limiti Nominal Tutar (TL)]]-Table5402945[[#This Row],[Yurtiçi Satışı Gerçekleşen Nominal Tutar (TL)]]</f>
        <v>45000000</v>
      </c>
      <c r="M133" s="19"/>
      <c r="N133" s="19"/>
      <c r="O133" s="18"/>
      <c r="P133" s="18"/>
      <c r="Q133" s="17"/>
      <c r="S133"/>
      <c r="T133"/>
      <c r="U133"/>
      <c r="V133"/>
      <c r="W133"/>
      <c r="X133"/>
      <c r="Y133"/>
    </row>
    <row r="134" spans="1:25" ht="15" customHeight="1" x14ac:dyDescent="0.25">
      <c r="A134" s="27">
        <v>132</v>
      </c>
      <c r="B134" s="26" t="s">
        <v>156</v>
      </c>
      <c r="C134" s="30" t="s">
        <v>32</v>
      </c>
      <c r="D134" s="28" t="s">
        <v>12</v>
      </c>
      <c r="E134" s="24">
        <v>42936</v>
      </c>
      <c r="F134" s="24" t="s">
        <v>40</v>
      </c>
      <c r="G134" s="24">
        <v>42958</v>
      </c>
      <c r="H134" s="28" t="s">
        <v>72</v>
      </c>
      <c r="I134" s="20">
        <v>135000000</v>
      </c>
      <c r="J134" s="18">
        <v>38029240.260289021</v>
      </c>
      <c r="K134" s="20">
        <v>98250000</v>
      </c>
      <c r="L134" s="18">
        <f>Table5402945[[#This Row],[Yurtiçi İhraç Limiti Nominal Tutar (TL)]]-Table5402945[[#This Row],[Yurtiçi Satışı Gerçekleşen Nominal Tutar (TL)]]</f>
        <v>36750000</v>
      </c>
      <c r="M134" s="19"/>
      <c r="N134" s="19"/>
      <c r="O134" s="18"/>
      <c r="P134" s="18"/>
      <c r="Q134" s="17"/>
      <c r="S134"/>
      <c r="T134"/>
      <c r="U134"/>
      <c r="V134"/>
      <c r="W134"/>
      <c r="X134"/>
      <c r="Y134"/>
    </row>
    <row r="135" spans="1:25" ht="15" customHeight="1" x14ac:dyDescent="0.25">
      <c r="A135" s="27">
        <v>133</v>
      </c>
      <c r="B135" s="26" t="s">
        <v>155</v>
      </c>
      <c r="C135" s="30" t="s">
        <v>13</v>
      </c>
      <c r="D135" s="28" t="s">
        <v>12</v>
      </c>
      <c r="E135" s="24">
        <v>42942</v>
      </c>
      <c r="F135" s="24" t="s">
        <v>40</v>
      </c>
      <c r="G135" s="24">
        <v>42958</v>
      </c>
      <c r="H135" s="28" t="s">
        <v>78</v>
      </c>
      <c r="I135" s="20"/>
      <c r="J135" s="30"/>
      <c r="K135" s="20"/>
      <c r="L135" s="18"/>
      <c r="M135" s="17">
        <v>1000000000</v>
      </c>
      <c r="N135" s="19" t="s">
        <v>43</v>
      </c>
      <c r="O135" s="18">
        <v>500000000</v>
      </c>
      <c r="P135" s="18">
        <f>Table5402945[[#This Row],[Yurtdışı İhraç Limiti Nominal Tutar]]-Table5402945[[#This Row],[Yurtdışı Tertip İhraç Belgesi Verilen Nominal Tutar]]</f>
        <v>500000000</v>
      </c>
      <c r="Q135" s="17">
        <v>1889350000</v>
      </c>
      <c r="S135"/>
      <c r="T135"/>
      <c r="U135"/>
      <c r="V135"/>
      <c r="W135"/>
      <c r="X135"/>
      <c r="Y135"/>
    </row>
    <row r="136" spans="1:25" ht="15" customHeight="1" x14ac:dyDescent="0.25">
      <c r="A136" s="27">
        <v>134</v>
      </c>
      <c r="B136" s="26" t="s">
        <v>154</v>
      </c>
      <c r="C136" s="25" t="s">
        <v>13</v>
      </c>
      <c r="D136" s="28" t="s">
        <v>12</v>
      </c>
      <c r="E136" s="24">
        <v>42914</v>
      </c>
      <c r="F136" s="24" t="s">
        <v>40</v>
      </c>
      <c r="G136" s="24">
        <v>42970</v>
      </c>
      <c r="H136" s="28" t="s">
        <v>72</v>
      </c>
      <c r="I136" s="20">
        <v>90000000</v>
      </c>
      <c r="J136" s="18">
        <v>25700334.104343355</v>
      </c>
      <c r="K136" s="20">
        <v>90000000</v>
      </c>
      <c r="L136" s="18">
        <f>Table5402945[[#This Row],[Yurtiçi İhraç Limiti Nominal Tutar (TL)]]-Table5402945[[#This Row],[Yurtiçi Satışı Gerçekleşen Nominal Tutar (TL)]]</f>
        <v>0</v>
      </c>
      <c r="M136" s="19"/>
      <c r="N136" s="19"/>
      <c r="O136" s="18"/>
      <c r="P136" s="17"/>
      <c r="Q136" s="17"/>
      <c r="S136"/>
      <c r="T136"/>
      <c r="U136"/>
      <c r="V136"/>
      <c r="W136"/>
      <c r="X136"/>
      <c r="Y136"/>
    </row>
    <row r="137" spans="1:25" ht="15" customHeight="1" x14ac:dyDescent="0.25">
      <c r="A137" s="27">
        <v>135</v>
      </c>
      <c r="B137" s="26" t="s">
        <v>153</v>
      </c>
      <c r="C137" s="30" t="s">
        <v>39</v>
      </c>
      <c r="D137" s="28" t="s">
        <v>12</v>
      </c>
      <c r="E137" s="24">
        <v>42926</v>
      </c>
      <c r="F137" s="24" t="s">
        <v>40</v>
      </c>
      <c r="G137" s="24">
        <v>42970</v>
      </c>
      <c r="H137" s="28" t="s">
        <v>72</v>
      </c>
      <c r="I137" s="20">
        <v>700000000</v>
      </c>
      <c r="J137" s="18">
        <v>199891487.4782261</v>
      </c>
      <c r="K137" s="20">
        <v>0</v>
      </c>
      <c r="L137" s="18">
        <f>Table5402945[[#This Row],[Yurtiçi İhraç Limiti Nominal Tutar (TL)]]-Table5402945[[#This Row],[Yurtiçi Satışı Gerçekleşen Nominal Tutar (TL)]]</f>
        <v>700000000</v>
      </c>
      <c r="M137" s="19"/>
      <c r="N137" s="19"/>
      <c r="O137" s="18"/>
      <c r="P137" s="18"/>
      <c r="Q137" s="17"/>
      <c r="S137"/>
      <c r="T137"/>
      <c r="U137"/>
      <c r="V137"/>
      <c r="W137"/>
      <c r="X137"/>
      <c r="Y137"/>
    </row>
    <row r="138" spans="1:25" ht="15" customHeight="1" x14ac:dyDescent="0.25">
      <c r="A138" s="27">
        <v>136</v>
      </c>
      <c r="B138" s="26" t="s">
        <v>152</v>
      </c>
      <c r="C138" s="30" t="s">
        <v>13</v>
      </c>
      <c r="D138" s="28" t="s">
        <v>12</v>
      </c>
      <c r="E138" s="24">
        <v>42927</v>
      </c>
      <c r="F138" s="24" t="s">
        <v>40</v>
      </c>
      <c r="G138" s="24">
        <v>42970</v>
      </c>
      <c r="H138" s="28" t="s">
        <v>72</v>
      </c>
      <c r="I138" s="20">
        <v>150000000</v>
      </c>
      <c r="J138" s="18">
        <v>42833890.173905596</v>
      </c>
      <c r="K138" s="20">
        <v>0</v>
      </c>
      <c r="L138" s="18">
        <f>Table5402945[[#This Row],[Yurtiçi İhraç Limiti Nominal Tutar (TL)]]-Table5402945[[#This Row],[Yurtiçi Satışı Gerçekleşen Nominal Tutar (TL)]]</f>
        <v>150000000</v>
      </c>
      <c r="M138" s="19"/>
      <c r="N138" s="19"/>
      <c r="O138" s="18"/>
      <c r="P138" s="18"/>
      <c r="Q138" s="17"/>
      <c r="S138"/>
      <c r="T138"/>
      <c r="U138"/>
      <c r="V138"/>
      <c r="W138"/>
      <c r="X138"/>
      <c r="Y138"/>
    </row>
    <row r="139" spans="1:25" ht="15" customHeight="1" x14ac:dyDescent="0.25">
      <c r="A139" s="27">
        <v>137</v>
      </c>
      <c r="B139" s="26" t="s">
        <v>151</v>
      </c>
      <c r="C139" s="30" t="s">
        <v>13</v>
      </c>
      <c r="D139" s="28" t="s">
        <v>12</v>
      </c>
      <c r="E139" s="24">
        <v>42929</v>
      </c>
      <c r="F139" s="24" t="s">
        <v>40</v>
      </c>
      <c r="G139" s="24">
        <v>42970</v>
      </c>
      <c r="H139" s="28" t="s">
        <v>72</v>
      </c>
      <c r="I139" s="20">
        <v>250000000</v>
      </c>
      <c r="J139" s="18">
        <v>71389816.956509322</v>
      </c>
      <c r="K139" s="20">
        <v>0</v>
      </c>
      <c r="L139" s="18">
        <f>Table5402945[[#This Row],[Yurtiçi İhraç Limiti Nominal Tutar (TL)]]-Table5402945[[#This Row],[Yurtiçi Satışı Gerçekleşen Nominal Tutar (TL)]]</f>
        <v>250000000</v>
      </c>
      <c r="M139" s="19"/>
      <c r="N139" s="19"/>
      <c r="O139" s="18"/>
      <c r="P139" s="18"/>
      <c r="Q139" s="17"/>
      <c r="S139"/>
      <c r="T139"/>
      <c r="U139"/>
      <c r="V139"/>
      <c r="W139"/>
      <c r="X139"/>
      <c r="Y139"/>
    </row>
    <row r="140" spans="1:25" ht="15" customHeight="1" x14ac:dyDescent="0.25">
      <c r="A140" s="27">
        <v>138</v>
      </c>
      <c r="B140" s="26" t="s">
        <v>150</v>
      </c>
      <c r="C140" s="30" t="s">
        <v>32</v>
      </c>
      <c r="D140" s="28" t="s">
        <v>12</v>
      </c>
      <c r="E140" s="24">
        <v>42935</v>
      </c>
      <c r="F140" s="24" t="s">
        <v>40</v>
      </c>
      <c r="G140" s="24">
        <v>42970</v>
      </c>
      <c r="H140" s="28" t="s">
        <v>72</v>
      </c>
      <c r="I140" s="20">
        <v>199000000</v>
      </c>
      <c r="J140" s="18">
        <v>56826294.297381423</v>
      </c>
      <c r="K140" s="20">
        <v>88000000</v>
      </c>
      <c r="L140" s="18">
        <f>Table5402945[[#This Row],[Yurtiçi İhraç Limiti Nominal Tutar (TL)]]-Table5402945[[#This Row],[Yurtiçi Satışı Gerçekleşen Nominal Tutar (TL)]]</f>
        <v>111000000</v>
      </c>
      <c r="M140" s="19"/>
      <c r="N140" s="19"/>
      <c r="O140" s="18"/>
      <c r="P140" s="18"/>
      <c r="Q140" s="17"/>
      <c r="S140"/>
      <c r="T140"/>
      <c r="U140"/>
      <c r="V140"/>
      <c r="W140"/>
      <c r="X140"/>
      <c r="Y140"/>
    </row>
    <row r="141" spans="1:25" ht="15" customHeight="1" x14ac:dyDescent="0.25">
      <c r="A141" s="27">
        <v>139</v>
      </c>
      <c r="B141" s="26" t="s">
        <v>149</v>
      </c>
      <c r="C141" s="30" t="s">
        <v>13</v>
      </c>
      <c r="D141" s="28" t="s">
        <v>12</v>
      </c>
      <c r="E141" s="24">
        <v>42943</v>
      </c>
      <c r="F141" s="24" t="s">
        <v>40</v>
      </c>
      <c r="G141" s="24">
        <v>42970</v>
      </c>
      <c r="H141" s="28" t="s">
        <v>70</v>
      </c>
      <c r="I141" s="20">
        <v>500000000</v>
      </c>
      <c r="J141" s="18">
        <v>142779633.91301864</v>
      </c>
      <c r="K141" s="20">
        <v>100000000</v>
      </c>
      <c r="L141" s="18">
        <f>Table5402945[[#This Row],[Yurtiçi İhraç Limiti Nominal Tutar (TL)]]-Table5402945[[#This Row],[Yurtiçi Satışı Gerçekleşen Nominal Tutar (TL)]]</f>
        <v>400000000</v>
      </c>
      <c r="M141" s="19"/>
      <c r="N141" s="33"/>
      <c r="O141" s="18"/>
      <c r="P141" s="18"/>
      <c r="Q141" s="17"/>
      <c r="S141"/>
      <c r="T141"/>
      <c r="U141"/>
      <c r="V141"/>
      <c r="W141"/>
      <c r="X141"/>
      <c r="Y141"/>
    </row>
    <row r="142" spans="1:25" ht="15" customHeight="1" x14ac:dyDescent="0.25">
      <c r="A142" s="27">
        <v>140</v>
      </c>
      <c r="B142" s="26" t="s">
        <v>103</v>
      </c>
      <c r="C142" s="30" t="s">
        <v>32</v>
      </c>
      <c r="D142" s="28" t="s">
        <v>12</v>
      </c>
      <c r="E142" s="24">
        <v>42949</v>
      </c>
      <c r="F142" s="24" t="s">
        <v>40</v>
      </c>
      <c r="G142" s="24">
        <v>42970</v>
      </c>
      <c r="H142" s="23" t="s">
        <v>72</v>
      </c>
      <c r="I142" s="20">
        <v>400000000</v>
      </c>
      <c r="J142" s="18">
        <v>114223707.13041492</v>
      </c>
      <c r="K142" s="20">
        <v>0</v>
      </c>
      <c r="L142" s="18">
        <f>Table5402945[[#This Row],[Yurtiçi İhraç Limiti Nominal Tutar (TL)]]-Table5402945[[#This Row],[Yurtiçi Satışı Gerçekleşen Nominal Tutar (TL)]]</f>
        <v>400000000</v>
      </c>
      <c r="M142" s="19"/>
      <c r="N142" s="19"/>
      <c r="O142" s="18"/>
      <c r="P142" s="18"/>
      <c r="Q142" s="17"/>
      <c r="S142"/>
      <c r="T142"/>
      <c r="U142"/>
      <c r="V142"/>
      <c r="W142"/>
      <c r="X142"/>
      <c r="Y142"/>
    </row>
    <row r="143" spans="1:25" ht="15" customHeight="1" x14ac:dyDescent="0.25">
      <c r="A143" s="27">
        <v>141</v>
      </c>
      <c r="B143" s="26" t="s">
        <v>103</v>
      </c>
      <c r="C143" s="30" t="s">
        <v>32</v>
      </c>
      <c r="D143" s="28" t="s">
        <v>12</v>
      </c>
      <c r="E143" s="24">
        <v>42949</v>
      </c>
      <c r="F143" s="24" t="s">
        <v>40</v>
      </c>
      <c r="G143" s="24">
        <v>42970</v>
      </c>
      <c r="H143" s="23" t="s">
        <v>72</v>
      </c>
      <c r="I143" s="20">
        <v>200000000</v>
      </c>
      <c r="J143" s="18">
        <v>57111853.565207459</v>
      </c>
      <c r="K143" s="20">
        <v>121487000</v>
      </c>
      <c r="L143" s="18">
        <f>Table5402945[[#This Row],[Yurtiçi İhraç Limiti Nominal Tutar (TL)]]-Table5402945[[#This Row],[Yurtiçi Satışı Gerçekleşen Nominal Tutar (TL)]]</f>
        <v>78513000</v>
      </c>
      <c r="M143" s="19"/>
      <c r="N143" s="19"/>
      <c r="O143" s="18"/>
      <c r="P143" s="18"/>
      <c r="Q143" s="17"/>
      <c r="S143"/>
      <c r="T143"/>
      <c r="U143"/>
      <c r="V143"/>
      <c r="W143"/>
      <c r="X143"/>
      <c r="Y143"/>
    </row>
    <row r="144" spans="1:25" ht="15" customHeight="1" x14ac:dyDescent="0.25">
      <c r="A144" s="27">
        <v>142</v>
      </c>
      <c r="B144" s="26" t="s">
        <v>148</v>
      </c>
      <c r="C144" s="30" t="s">
        <v>32</v>
      </c>
      <c r="D144" s="28" t="s">
        <v>12</v>
      </c>
      <c r="E144" s="24">
        <v>42950</v>
      </c>
      <c r="F144" s="24" t="s">
        <v>40</v>
      </c>
      <c r="G144" s="24">
        <v>42970</v>
      </c>
      <c r="H144" s="23" t="s">
        <v>72</v>
      </c>
      <c r="I144" s="20">
        <v>1015000000</v>
      </c>
      <c r="J144" s="18">
        <v>289842656.84342784</v>
      </c>
      <c r="K144" s="20">
        <v>336200000</v>
      </c>
      <c r="L144" s="18">
        <f>Table5402945[[#This Row],[Yurtiçi İhraç Limiti Nominal Tutar (TL)]]-Table5402945[[#This Row],[Yurtiçi Satışı Gerçekleşen Nominal Tutar (TL)]]</f>
        <v>678800000</v>
      </c>
      <c r="M144" s="19"/>
      <c r="N144" s="19"/>
      <c r="O144" s="18"/>
      <c r="P144" s="18"/>
      <c r="Q144" s="17"/>
      <c r="S144"/>
      <c r="T144"/>
      <c r="U144"/>
      <c r="V144"/>
      <c r="W144"/>
      <c r="X144"/>
      <c r="Y144"/>
    </row>
    <row r="145" spans="1:25" ht="15" customHeight="1" x14ac:dyDescent="0.25">
      <c r="A145" s="27">
        <v>143</v>
      </c>
      <c r="B145" s="26" t="s">
        <v>147</v>
      </c>
      <c r="C145" s="30" t="s">
        <v>13</v>
      </c>
      <c r="D145" s="28" t="s">
        <v>12</v>
      </c>
      <c r="E145" s="24">
        <v>42958</v>
      </c>
      <c r="F145" s="24" t="s">
        <v>40</v>
      </c>
      <c r="G145" s="24">
        <v>42970</v>
      </c>
      <c r="H145" s="23" t="s">
        <v>72</v>
      </c>
      <c r="I145" s="20">
        <v>300000000</v>
      </c>
      <c r="J145" s="18">
        <v>85667780.347811192</v>
      </c>
      <c r="K145" s="20">
        <v>0</v>
      </c>
      <c r="L145" s="18">
        <f>Table5402945[[#This Row],[Yurtiçi İhraç Limiti Nominal Tutar (TL)]]-Table5402945[[#This Row],[Yurtiçi Satışı Gerçekleşen Nominal Tutar (TL)]]</f>
        <v>300000000</v>
      </c>
      <c r="M145" s="19"/>
      <c r="N145" s="19"/>
      <c r="O145" s="18"/>
      <c r="P145" s="18"/>
      <c r="Q145" s="17"/>
      <c r="S145"/>
      <c r="T145"/>
      <c r="U145"/>
      <c r="V145"/>
      <c r="W145"/>
      <c r="X145"/>
      <c r="Y145"/>
    </row>
    <row r="146" spans="1:25" ht="15" customHeight="1" x14ac:dyDescent="0.25">
      <c r="A146" s="27">
        <v>144</v>
      </c>
      <c r="B146" s="26" t="s">
        <v>140</v>
      </c>
      <c r="C146" s="30" t="s">
        <v>39</v>
      </c>
      <c r="D146" s="28" t="s">
        <v>12</v>
      </c>
      <c r="E146" s="24">
        <v>42962</v>
      </c>
      <c r="F146" s="24" t="s">
        <v>40</v>
      </c>
      <c r="G146" s="24">
        <v>42970</v>
      </c>
      <c r="H146" s="23" t="s">
        <v>72</v>
      </c>
      <c r="I146" s="20">
        <v>3000000000</v>
      </c>
      <c r="J146" s="18">
        <v>856677803.47811186</v>
      </c>
      <c r="K146" s="20">
        <v>525000000</v>
      </c>
      <c r="L146" s="18">
        <f>Table5402945[[#This Row],[Yurtiçi İhraç Limiti Nominal Tutar (TL)]]-Table5402945[[#This Row],[Yurtiçi Satışı Gerçekleşen Nominal Tutar (TL)]]</f>
        <v>2475000000</v>
      </c>
      <c r="M146" s="19"/>
      <c r="N146" s="19"/>
      <c r="O146" s="18"/>
      <c r="P146" s="18"/>
      <c r="Q146" s="17"/>
      <c r="S146"/>
      <c r="T146"/>
      <c r="U146"/>
      <c r="V146"/>
      <c r="W146"/>
      <c r="X146"/>
      <c r="Y146"/>
    </row>
    <row r="147" spans="1:25" ht="15" customHeight="1" x14ac:dyDescent="0.25">
      <c r="A147" s="27">
        <v>145</v>
      </c>
      <c r="B147" s="26" t="s">
        <v>60</v>
      </c>
      <c r="C147" s="30" t="s">
        <v>32</v>
      </c>
      <c r="D147" s="28" t="s">
        <v>12</v>
      </c>
      <c r="E147" s="24">
        <v>42954</v>
      </c>
      <c r="F147" s="24" t="s">
        <v>40</v>
      </c>
      <c r="G147" s="24">
        <v>42986</v>
      </c>
      <c r="H147" s="23" t="s">
        <v>72</v>
      </c>
      <c r="I147" s="20">
        <v>950000000</v>
      </c>
      <c r="J147" s="21">
        <v>278404595.14110714</v>
      </c>
      <c r="K147" s="20">
        <v>130000000</v>
      </c>
      <c r="L147" s="18">
        <f>Table5402945[[#This Row],[Yurtiçi İhraç Limiti Nominal Tutar (TL)]]-Table5402945[[#This Row],[Yurtiçi Satışı Gerçekleşen Nominal Tutar (TL)]]</f>
        <v>820000000</v>
      </c>
      <c r="M147" s="19"/>
      <c r="N147" s="19"/>
      <c r="O147" s="18"/>
      <c r="P147" s="18"/>
      <c r="Q147" s="17"/>
      <c r="S147"/>
      <c r="T147"/>
      <c r="U147"/>
      <c r="V147"/>
      <c r="W147"/>
      <c r="X147"/>
      <c r="Y147"/>
    </row>
    <row r="148" spans="1:25" ht="15" customHeight="1" x14ac:dyDescent="0.25">
      <c r="A148" s="27">
        <v>146</v>
      </c>
      <c r="B148" s="26" t="s">
        <v>122</v>
      </c>
      <c r="C148" s="30" t="s">
        <v>32</v>
      </c>
      <c r="D148" s="28" t="s">
        <v>12</v>
      </c>
      <c r="E148" s="24">
        <v>42957</v>
      </c>
      <c r="F148" s="24" t="s">
        <v>40</v>
      </c>
      <c r="G148" s="24">
        <v>42986</v>
      </c>
      <c r="H148" s="23" t="s">
        <v>72</v>
      </c>
      <c r="I148" s="20">
        <v>30000000</v>
      </c>
      <c r="J148" s="21">
        <v>8791724.0570875946</v>
      </c>
      <c r="K148" s="20">
        <v>0</v>
      </c>
      <c r="L148" s="18">
        <f>Table5402945[[#This Row],[Yurtiçi İhraç Limiti Nominal Tutar (TL)]]-Table5402945[[#This Row],[Yurtiçi Satışı Gerçekleşen Nominal Tutar (TL)]]</f>
        <v>30000000</v>
      </c>
      <c r="M148" s="19"/>
      <c r="N148" s="19"/>
      <c r="O148" s="18"/>
      <c r="P148" s="18"/>
      <c r="Q148" s="17"/>
      <c r="S148"/>
      <c r="T148"/>
      <c r="U148"/>
      <c r="V148"/>
      <c r="W148"/>
      <c r="X148"/>
      <c r="Y148"/>
    </row>
    <row r="149" spans="1:25" ht="15" customHeight="1" x14ac:dyDescent="0.25">
      <c r="A149" s="27">
        <v>147</v>
      </c>
      <c r="B149" s="26" t="s">
        <v>146</v>
      </c>
      <c r="C149" s="30" t="s">
        <v>32</v>
      </c>
      <c r="D149" s="28" t="s">
        <v>31</v>
      </c>
      <c r="E149" s="24">
        <v>42933</v>
      </c>
      <c r="F149" s="24" t="s">
        <v>40</v>
      </c>
      <c r="G149" s="24">
        <v>42999</v>
      </c>
      <c r="H149" s="28" t="s">
        <v>70</v>
      </c>
      <c r="I149" s="20">
        <v>200000000</v>
      </c>
      <c r="J149" s="21">
        <v>56894148.436833277</v>
      </c>
      <c r="K149" s="20">
        <v>200000000</v>
      </c>
      <c r="L149" s="18">
        <f>Table5402945[[#This Row],[Yurtiçi İhraç Limiti Nominal Tutar (TL)]]-Table5402945[[#This Row],[Yurtiçi Satışı Gerçekleşen Nominal Tutar (TL)]]</f>
        <v>0</v>
      </c>
      <c r="M149" s="19"/>
      <c r="N149" s="19"/>
      <c r="O149" s="18"/>
      <c r="P149" s="18"/>
      <c r="Q149" s="17"/>
      <c r="S149"/>
      <c r="T149"/>
      <c r="U149"/>
      <c r="V149"/>
      <c r="W149"/>
      <c r="X149"/>
      <c r="Y149"/>
    </row>
    <row r="150" spans="1:25" ht="15" customHeight="1" x14ac:dyDescent="0.25">
      <c r="A150" s="27">
        <v>148</v>
      </c>
      <c r="B150" s="26" t="s">
        <v>145</v>
      </c>
      <c r="C150" s="30" t="s">
        <v>13</v>
      </c>
      <c r="D150" s="28" t="s">
        <v>12</v>
      </c>
      <c r="E150" s="24">
        <v>42942</v>
      </c>
      <c r="F150" s="24" t="s">
        <v>40</v>
      </c>
      <c r="G150" s="24">
        <v>42999</v>
      </c>
      <c r="H150" s="28" t="s">
        <v>72</v>
      </c>
      <c r="I150" s="20">
        <v>335000000</v>
      </c>
      <c r="J150" s="21">
        <v>95297698.631695732</v>
      </c>
      <c r="K150" s="20">
        <v>0</v>
      </c>
      <c r="L150" s="18">
        <f>Table5402945[[#This Row],[Yurtiçi İhraç Limiti Nominal Tutar (TL)]]-Table5402945[[#This Row],[Yurtiçi Satışı Gerçekleşen Nominal Tutar (TL)]]</f>
        <v>335000000</v>
      </c>
      <c r="M150" s="19"/>
      <c r="N150" s="19"/>
      <c r="O150" s="18"/>
      <c r="P150" s="18"/>
      <c r="Q150" s="17"/>
      <c r="S150"/>
      <c r="T150"/>
      <c r="U150"/>
      <c r="V150"/>
      <c r="W150"/>
      <c r="X150"/>
      <c r="Y150"/>
    </row>
    <row r="151" spans="1:25" ht="15" customHeight="1" x14ac:dyDescent="0.25">
      <c r="A151" s="27">
        <v>149</v>
      </c>
      <c r="B151" s="26" t="s">
        <v>85</v>
      </c>
      <c r="C151" s="30" t="s">
        <v>32</v>
      </c>
      <c r="D151" s="28" t="s">
        <v>12</v>
      </c>
      <c r="E151" s="24">
        <v>42951</v>
      </c>
      <c r="F151" s="24" t="s">
        <v>40</v>
      </c>
      <c r="G151" s="24">
        <v>42999</v>
      </c>
      <c r="H151" s="23" t="s">
        <v>72</v>
      </c>
      <c r="I151" s="20">
        <v>130000000</v>
      </c>
      <c r="J151" s="21">
        <v>36981196.48394163</v>
      </c>
      <c r="K151" s="20">
        <v>41500000</v>
      </c>
      <c r="L151" s="18">
        <f>Table5402945[[#This Row],[Yurtiçi İhraç Limiti Nominal Tutar (TL)]]-Table5402945[[#This Row],[Yurtiçi Satışı Gerçekleşen Nominal Tutar (TL)]]</f>
        <v>88500000</v>
      </c>
      <c r="M151" s="19"/>
      <c r="N151" s="19"/>
      <c r="O151" s="18"/>
      <c r="P151" s="18"/>
      <c r="Q151" s="17"/>
      <c r="S151"/>
      <c r="T151"/>
      <c r="U151"/>
      <c r="V151"/>
      <c r="W151"/>
      <c r="X151"/>
      <c r="Y151"/>
    </row>
    <row r="152" spans="1:25" ht="15" customHeight="1" x14ac:dyDescent="0.25">
      <c r="A152" s="27">
        <v>150</v>
      </c>
      <c r="B152" s="26" t="s">
        <v>121</v>
      </c>
      <c r="C152" s="30" t="s">
        <v>32</v>
      </c>
      <c r="D152" s="28" t="s">
        <v>12</v>
      </c>
      <c r="E152" s="24">
        <v>42963</v>
      </c>
      <c r="F152" s="24" t="s">
        <v>40</v>
      </c>
      <c r="G152" s="24">
        <v>42999</v>
      </c>
      <c r="H152" s="23" t="s">
        <v>72</v>
      </c>
      <c r="I152" s="20">
        <v>39000000</v>
      </c>
      <c r="J152" s="21">
        <v>11094358.945182489</v>
      </c>
      <c r="K152" s="20">
        <v>39000000</v>
      </c>
      <c r="L152" s="18">
        <f>Table5402945[[#This Row],[Yurtiçi İhraç Limiti Nominal Tutar (TL)]]-Table5402945[[#This Row],[Yurtiçi Satışı Gerçekleşen Nominal Tutar (TL)]]</f>
        <v>0</v>
      </c>
      <c r="M152" s="19"/>
      <c r="N152" s="19"/>
      <c r="O152" s="18"/>
      <c r="P152" s="18"/>
      <c r="Q152" s="17"/>
      <c r="S152"/>
      <c r="T152"/>
      <c r="U152"/>
      <c r="V152"/>
      <c r="W152"/>
      <c r="X152"/>
      <c r="Y152"/>
    </row>
    <row r="153" spans="1:25" ht="15" customHeight="1" x14ac:dyDescent="0.25">
      <c r="A153" s="27">
        <v>151</v>
      </c>
      <c r="B153" s="26" t="s">
        <v>91</v>
      </c>
      <c r="C153" s="30" t="s">
        <v>32</v>
      </c>
      <c r="D153" s="28" t="s">
        <v>12</v>
      </c>
      <c r="E153" s="24">
        <v>42968</v>
      </c>
      <c r="F153" s="24" t="s">
        <v>40</v>
      </c>
      <c r="G153" s="24">
        <v>42999</v>
      </c>
      <c r="H153" s="23" t="s">
        <v>70</v>
      </c>
      <c r="I153" s="20">
        <v>194495600</v>
      </c>
      <c r="J153" s="21">
        <v>55328307.683554746</v>
      </c>
      <c r="K153" s="20">
        <v>194494600</v>
      </c>
      <c r="L153" s="18">
        <f>Table5402945[[#This Row],[Yurtiçi İhraç Limiti Nominal Tutar (TL)]]-Table5402945[[#This Row],[Yurtiçi Satışı Gerçekleşen Nominal Tutar (TL)]]</f>
        <v>1000</v>
      </c>
      <c r="M153" s="19"/>
      <c r="N153" s="19"/>
      <c r="O153" s="18"/>
      <c r="P153" s="18"/>
      <c r="Q153" s="17"/>
      <c r="S153"/>
      <c r="T153"/>
      <c r="U153"/>
      <c r="V153"/>
      <c r="W153"/>
      <c r="X153"/>
      <c r="Y153"/>
    </row>
    <row r="154" spans="1:25" ht="15" customHeight="1" x14ac:dyDescent="0.25">
      <c r="A154" s="27">
        <v>152</v>
      </c>
      <c r="B154" s="26" t="s">
        <v>144</v>
      </c>
      <c r="C154" s="30" t="s">
        <v>13</v>
      </c>
      <c r="D154" s="28" t="s">
        <v>12</v>
      </c>
      <c r="E154" s="24">
        <v>42983</v>
      </c>
      <c r="F154" s="24" t="s">
        <v>40</v>
      </c>
      <c r="G154" s="24">
        <v>43000</v>
      </c>
      <c r="H154" s="28" t="s">
        <v>78</v>
      </c>
      <c r="I154" s="20"/>
      <c r="J154" s="21"/>
      <c r="K154" s="20"/>
      <c r="L154" s="18"/>
      <c r="M154" s="17">
        <v>50000000</v>
      </c>
      <c r="N154" s="19" t="s">
        <v>42</v>
      </c>
      <c r="O154" s="18">
        <v>39000000</v>
      </c>
      <c r="P154" s="18">
        <f>Table5402945[[#This Row],[Yurtdışı İhraç Limiti Nominal Tutar]]-Table5402945[[#This Row],[Yurtdışı Tertip İhraç Belgesi Verilen Nominal Tutar]]</f>
        <v>11000000</v>
      </c>
      <c r="Q154" s="17">
        <v>169178269</v>
      </c>
      <c r="S154"/>
      <c r="T154"/>
      <c r="U154"/>
      <c r="V154"/>
      <c r="W154"/>
      <c r="X154"/>
      <c r="Y154"/>
    </row>
    <row r="155" spans="1:25" ht="15" customHeight="1" x14ac:dyDescent="0.25">
      <c r="A155" s="27">
        <v>153</v>
      </c>
      <c r="B155" s="26" t="s">
        <v>142</v>
      </c>
      <c r="C155" s="30" t="s">
        <v>39</v>
      </c>
      <c r="D155" s="28" t="s">
        <v>12</v>
      </c>
      <c r="E155" s="24">
        <v>42968</v>
      </c>
      <c r="F155" s="24" t="s">
        <v>40</v>
      </c>
      <c r="G155" s="24">
        <v>43007</v>
      </c>
      <c r="H155" s="23" t="s">
        <v>78</v>
      </c>
      <c r="I155" s="20"/>
      <c r="J155" s="21"/>
      <c r="K155" s="20"/>
      <c r="L155" s="18"/>
      <c r="M155" s="17">
        <v>2500000000</v>
      </c>
      <c r="N155" s="19" t="s">
        <v>43</v>
      </c>
      <c r="O155" s="18">
        <v>0</v>
      </c>
      <c r="P155" s="18">
        <f>Table5402945[[#This Row],[Yurtdışı İhraç Limiti Nominal Tutar]]-Table5402945[[#This Row],[Yurtdışı Tertip İhraç Belgesi Verilen Nominal Tutar]]</f>
        <v>2500000000</v>
      </c>
      <c r="Q155" s="17">
        <v>0</v>
      </c>
      <c r="S155"/>
      <c r="T155"/>
      <c r="U155"/>
      <c r="V155"/>
      <c r="W155"/>
      <c r="X155"/>
      <c r="Y155"/>
    </row>
    <row r="156" spans="1:25" ht="15" customHeight="1" x14ac:dyDescent="0.25">
      <c r="A156" s="27">
        <v>154</v>
      </c>
      <c r="B156" s="26" t="s">
        <v>143</v>
      </c>
      <c r="C156" s="30" t="s">
        <v>39</v>
      </c>
      <c r="D156" s="28" t="s">
        <v>12</v>
      </c>
      <c r="E156" s="24">
        <v>42969</v>
      </c>
      <c r="F156" s="24" t="s">
        <v>40</v>
      </c>
      <c r="G156" s="24">
        <v>43007</v>
      </c>
      <c r="H156" s="23" t="s">
        <v>75</v>
      </c>
      <c r="I156" s="20">
        <v>7000000000</v>
      </c>
      <c r="J156" s="21">
        <v>1967120977.9401433</v>
      </c>
      <c r="K156" s="20">
        <v>1114000000</v>
      </c>
      <c r="L156" s="18">
        <f>Table5402945[[#This Row],[Yurtiçi İhraç Limiti Nominal Tutar (TL)]]-Table5402945[[#This Row],[Yurtiçi Satışı Gerçekleşen Nominal Tutar (TL)]]</f>
        <v>5886000000</v>
      </c>
      <c r="M156" s="19"/>
      <c r="N156" s="19"/>
      <c r="O156" s="18"/>
      <c r="P156" s="18"/>
      <c r="Q156" s="17"/>
      <c r="S156"/>
      <c r="T156"/>
      <c r="U156"/>
      <c r="V156"/>
      <c r="W156"/>
      <c r="X156"/>
      <c r="Y156"/>
    </row>
    <row r="157" spans="1:25" ht="15" customHeight="1" x14ac:dyDescent="0.25">
      <c r="A157" s="27">
        <v>155</v>
      </c>
      <c r="B157" s="26" t="s">
        <v>142</v>
      </c>
      <c r="C157" s="30" t="s">
        <v>39</v>
      </c>
      <c r="D157" s="28" t="s">
        <v>12</v>
      </c>
      <c r="E157" s="24">
        <v>42983</v>
      </c>
      <c r="F157" s="24" t="s">
        <v>40</v>
      </c>
      <c r="G157" s="24">
        <v>43007</v>
      </c>
      <c r="H157" s="23" t="s">
        <v>75</v>
      </c>
      <c r="I157" s="20">
        <v>12000000000</v>
      </c>
      <c r="J157" s="21">
        <v>3372207390.7545314</v>
      </c>
      <c r="K157" s="20">
        <v>2045000000</v>
      </c>
      <c r="L157" s="18">
        <f>Table5402945[[#This Row],[Yurtiçi İhraç Limiti Nominal Tutar (TL)]]-Table5402945[[#This Row],[Yurtiçi Satışı Gerçekleşen Nominal Tutar (TL)]]</f>
        <v>9955000000</v>
      </c>
      <c r="M157" s="19"/>
      <c r="N157" s="19"/>
      <c r="O157" s="18"/>
      <c r="P157" s="18"/>
      <c r="Q157" s="17"/>
      <c r="S157"/>
      <c r="T157"/>
      <c r="U157"/>
      <c r="V157"/>
      <c r="W157"/>
      <c r="X157"/>
      <c r="Y157"/>
    </row>
    <row r="158" spans="1:25" ht="15" customHeight="1" x14ac:dyDescent="0.25">
      <c r="A158" s="27">
        <v>156</v>
      </c>
      <c r="B158" s="26" t="s">
        <v>142</v>
      </c>
      <c r="C158" s="30" t="s">
        <v>39</v>
      </c>
      <c r="D158" s="28" t="s">
        <v>12</v>
      </c>
      <c r="E158" s="24">
        <v>42983</v>
      </c>
      <c r="F158" s="24" t="s">
        <v>40</v>
      </c>
      <c r="G158" s="24">
        <v>43007</v>
      </c>
      <c r="H158" s="28" t="s">
        <v>72</v>
      </c>
      <c r="I158" s="20">
        <v>3000000000</v>
      </c>
      <c r="J158" s="21">
        <v>843051847.68863285</v>
      </c>
      <c r="K158" s="20">
        <v>1000000000</v>
      </c>
      <c r="L158" s="18">
        <f>Table5402945[[#This Row],[Yurtiçi İhraç Limiti Nominal Tutar (TL)]]-Table5402945[[#This Row],[Yurtiçi Satışı Gerçekleşen Nominal Tutar (TL)]]</f>
        <v>2000000000</v>
      </c>
      <c r="M158" s="19"/>
      <c r="N158" s="19"/>
      <c r="O158" s="18"/>
      <c r="P158" s="18"/>
      <c r="Q158" s="17"/>
      <c r="S158"/>
      <c r="T158"/>
      <c r="U158"/>
      <c r="V158"/>
      <c r="W158"/>
      <c r="X158"/>
      <c r="Y158"/>
    </row>
    <row r="159" spans="1:25" s="1" customFormat="1" ht="15" customHeight="1" x14ac:dyDescent="0.25">
      <c r="A159" s="27">
        <v>157</v>
      </c>
      <c r="B159" s="26" t="s">
        <v>141</v>
      </c>
      <c r="C159" s="30" t="s">
        <v>32</v>
      </c>
      <c r="D159" s="28" t="s">
        <v>31</v>
      </c>
      <c r="E159" s="24">
        <v>42964</v>
      </c>
      <c r="F159" s="24" t="s">
        <v>40</v>
      </c>
      <c r="G159" s="24">
        <v>43007</v>
      </c>
      <c r="H159" s="28" t="s">
        <v>72</v>
      </c>
      <c r="I159" s="20">
        <v>100000000</v>
      </c>
      <c r="J159" s="21">
        <v>28101728.256287761</v>
      </c>
      <c r="K159" s="20">
        <v>0</v>
      </c>
      <c r="L159" s="18">
        <f>Table5402945[[#This Row],[Yurtiçi İhraç Limiti Nominal Tutar (TL)]]-Table5402945[[#This Row],[Yurtiçi Satışı Gerçekleşen Nominal Tutar (TL)]]</f>
        <v>100000000</v>
      </c>
      <c r="M159" s="19"/>
      <c r="N159" s="19"/>
      <c r="O159" s="18"/>
      <c r="P159" s="18"/>
      <c r="Q159" s="17"/>
    </row>
    <row r="160" spans="1:25" ht="15" customHeight="1" x14ac:dyDescent="0.25">
      <c r="A160" s="27">
        <v>158</v>
      </c>
      <c r="B160" s="26" t="s">
        <v>140</v>
      </c>
      <c r="C160" s="30" t="s">
        <v>39</v>
      </c>
      <c r="D160" s="28" t="s">
        <v>38</v>
      </c>
      <c r="E160" s="24">
        <v>42984</v>
      </c>
      <c r="F160" s="24" t="s">
        <v>40</v>
      </c>
      <c r="G160" s="24">
        <v>43007</v>
      </c>
      <c r="H160" s="28" t="s">
        <v>78</v>
      </c>
      <c r="I160" s="20"/>
      <c r="J160" s="21"/>
      <c r="K160" s="20"/>
      <c r="L160" s="18"/>
      <c r="M160" s="17">
        <v>3000000000</v>
      </c>
      <c r="N160" s="19" t="s">
        <v>42</v>
      </c>
      <c r="O160" s="17">
        <v>609087072.70000005</v>
      </c>
      <c r="P160" s="18">
        <f>Table5402945[[#This Row],[Yurtdışı İhraç Limiti Nominal Tutar]]-Table5402945[[#This Row],[Yurtdışı Tertip İhraç Belgesi Verilen Nominal Tutar]]</f>
        <v>2390912927.3000002</v>
      </c>
      <c r="Q160" s="17">
        <v>2666000000</v>
      </c>
      <c r="S160"/>
      <c r="T160"/>
      <c r="U160"/>
      <c r="V160"/>
      <c r="W160"/>
      <c r="X160"/>
      <c r="Y160"/>
    </row>
    <row r="161" spans="1:25" ht="15" customHeight="1" x14ac:dyDescent="0.25">
      <c r="A161" s="27">
        <v>159</v>
      </c>
      <c r="B161" s="26" t="s">
        <v>139</v>
      </c>
      <c r="C161" s="25" t="s">
        <v>13</v>
      </c>
      <c r="D161" s="28" t="s">
        <v>12</v>
      </c>
      <c r="E161" s="32">
        <v>42970</v>
      </c>
      <c r="F161" s="24" t="s">
        <v>40</v>
      </c>
      <c r="G161" s="32">
        <v>43007</v>
      </c>
      <c r="H161" s="28" t="s">
        <v>72</v>
      </c>
      <c r="I161" s="20">
        <v>150000000</v>
      </c>
      <c r="J161" s="18">
        <f>Table5402945[[#This Row],[Yurtiçi İhraç Limiti Nominal Tutar (TL)]]/3.5585</f>
        <v>42152592.384431645</v>
      </c>
      <c r="K161" s="18">
        <v>50000000</v>
      </c>
      <c r="L161" s="18">
        <f>Table5402945[[#This Row],[Yurtiçi İhraç Limiti Nominal Tutar (TL)]]-Table5402945[[#This Row],[Yurtiçi Satışı Gerçekleşen Nominal Tutar (TL)]]</f>
        <v>100000000</v>
      </c>
      <c r="M161" s="17"/>
      <c r="N161" s="19"/>
      <c r="O161" s="18"/>
      <c r="P161" s="18"/>
      <c r="Q161" s="17"/>
      <c r="S161"/>
      <c r="T161"/>
      <c r="U161"/>
      <c r="V161"/>
      <c r="W161"/>
      <c r="X161"/>
      <c r="Y161"/>
    </row>
    <row r="162" spans="1:25" ht="15" customHeight="1" x14ac:dyDescent="0.25">
      <c r="A162" s="27">
        <v>160</v>
      </c>
      <c r="B162" s="26" t="s">
        <v>138</v>
      </c>
      <c r="C162" s="30" t="s">
        <v>32</v>
      </c>
      <c r="D162" s="28" t="s">
        <v>12</v>
      </c>
      <c r="E162" s="24">
        <v>42934</v>
      </c>
      <c r="F162" s="24" t="s">
        <v>40</v>
      </c>
      <c r="G162" s="24">
        <v>43017</v>
      </c>
      <c r="H162" s="23" t="s">
        <v>70</v>
      </c>
      <c r="I162" s="20">
        <v>30000000</v>
      </c>
      <c r="J162" s="21">
        <f>Table5402945[[#This Row],[Yurtiçi İhraç Limiti Nominal Tutar (TL)]]/3.7026</f>
        <v>8102414.5195268188</v>
      </c>
      <c r="K162" s="20">
        <v>0</v>
      </c>
      <c r="L162" s="18">
        <f>Table5402945[[#This Row],[Yurtiçi İhraç Limiti Nominal Tutar (TL)]]-Table5402945[[#This Row],[Yurtiçi Satışı Gerçekleşen Nominal Tutar (TL)]]</f>
        <v>30000000</v>
      </c>
      <c r="M162" s="17"/>
      <c r="N162" s="19"/>
      <c r="O162" s="18"/>
      <c r="P162" s="18"/>
      <c r="Q162" s="17"/>
      <c r="S162"/>
      <c r="T162"/>
      <c r="U162"/>
      <c r="V162"/>
      <c r="W162"/>
      <c r="X162"/>
      <c r="Y162"/>
    </row>
    <row r="163" spans="1:25" ht="15" customHeight="1" x14ac:dyDescent="0.25">
      <c r="A163" s="27">
        <v>161</v>
      </c>
      <c r="B163" s="26" t="s">
        <v>98</v>
      </c>
      <c r="C163" s="30" t="s">
        <v>32</v>
      </c>
      <c r="D163" s="28" t="s">
        <v>12</v>
      </c>
      <c r="E163" s="24">
        <v>42969</v>
      </c>
      <c r="F163" s="24" t="s">
        <v>40</v>
      </c>
      <c r="G163" s="24">
        <v>43017</v>
      </c>
      <c r="H163" s="23" t="s">
        <v>75</v>
      </c>
      <c r="I163" s="20">
        <v>110000000</v>
      </c>
      <c r="J163" s="21">
        <f>Table5402945[[#This Row],[Yurtiçi İhraç Limiti Nominal Tutar (TL)]]/3.7026</f>
        <v>29708853.238265004</v>
      </c>
      <c r="K163" s="20">
        <v>110000000</v>
      </c>
      <c r="L163" s="18">
        <f>Table5402945[[#This Row],[Yurtiçi İhraç Limiti Nominal Tutar (TL)]]-Table5402945[[#This Row],[Yurtiçi Satışı Gerçekleşen Nominal Tutar (TL)]]</f>
        <v>0</v>
      </c>
      <c r="M163" s="17"/>
      <c r="N163" s="19"/>
      <c r="O163" s="18"/>
      <c r="P163" s="18"/>
      <c r="Q163" s="17"/>
      <c r="R163"/>
      <c r="S163"/>
      <c r="T163"/>
      <c r="U163"/>
      <c r="V163"/>
      <c r="W163"/>
      <c r="X163"/>
      <c r="Y163"/>
    </row>
    <row r="164" spans="1:25" ht="15" customHeight="1" x14ac:dyDescent="0.25">
      <c r="A164" s="27">
        <v>162</v>
      </c>
      <c r="B164" s="26" t="s">
        <v>137</v>
      </c>
      <c r="C164" s="30" t="s">
        <v>39</v>
      </c>
      <c r="D164" s="28" t="s">
        <v>12</v>
      </c>
      <c r="E164" s="24">
        <v>42985</v>
      </c>
      <c r="F164" s="24" t="s">
        <v>40</v>
      </c>
      <c r="G164" s="24">
        <v>43017</v>
      </c>
      <c r="H164" s="23" t="s">
        <v>72</v>
      </c>
      <c r="I164" s="20">
        <v>461021250</v>
      </c>
      <c r="J164" s="21">
        <f>Table5402945[[#This Row],[Yurtiçi İhraç Limiti Nominal Tutar (TL)]]/3.7026</f>
        <v>124512842.32701345</v>
      </c>
      <c r="K164" s="20">
        <v>460500000</v>
      </c>
      <c r="L164" s="18">
        <f>Table5402945[[#This Row],[Yurtiçi İhraç Limiti Nominal Tutar (TL)]]-Table5402945[[#This Row],[Yurtiçi Satışı Gerçekleşen Nominal Tutar (TL)]]</f>
        <v>521250</v>
      </c>
      <c r="M164" s="17"/>
      <c r="N164" s="19"/>
      <c r="O164" s="18"/>
      <c r="P164" s="18"/>
      <c r="Q164" s="17"/>
      <c r="R164"/>
      <c r="S164"/>
      <c r="T164"/>
      <c r="U164"/>
      <c r="V164"/>
      <c r="W164"/>
      <c r="X164"/>
      <c r="Y164"/>
    </row>
    <row r="165" spans="1:25" ht="15" customHeight="1" x14ac:dyDescent="0.25">
      <c r="A165" s="27">
        <v>163</v>
      </c>
      <c r="B165" s="26" t="s">
        <v>128</v>
      </c>
      <c r="C165" s="30" t="s">
        <v>39</v>
      </c>
      <c r="D165" s="28" t="s">
        <v>12</v>
      </c>
      <c r="E165" s="24">
        <v>42997</v>
      </c>
      <c r="F165" s="24" t="s">
        <v>40</v>
      </c>
      <c r="G165" s="24">
        <v>43017</v>
      </c>
      <c r="H165" s="28" t="s">
        <v>78</v>
      </c>
      <c r="I165" s="20"/>
      <c r="J165" s="21"/>
      <c r="K165" s="20"/>
      <c r="L165" s="18"/>
      <c r="M165" s="17">
        <v>750000000</v>
      </c>
      <c r="N165" s="19" t="s">
        <v>43</v>
      </c>
      <c r="O165" s="18">
        <v>0</v>
      </c>
      <c r="P165" s="18">
        <f>Table5402945[[#This Row],[Yurtdışı İhraç Limiti Nominal Tutar]]-Table5402945[[#This Row],[Yurtdışı Tertip İhraç Belgesi Verilen Nominal Tutar]]</f>
        <v>750000000</v>
      </c>
      <c r="Q165" s="17">
        <v>0</v>
      </c>
      <c r="R165"/>
      <c r="S165"/>
      <c r="T165"/>
      <c r="U165"/>
      <c r="V165"/>
      <c r="W165"/>
      <c r="X165"/>
      <c r="Y165"/>
    </row>
    <row r="166" spans="1:25" ht="15" customHeight="1" x14ac:dyDescent="0.25">
      <c r="A166" s="27">
        <v>164</v>
      </c>
      <c r="B166" s="26" t="s">
        <v>136</v>
      </c>
      <c r="C166" s="30" t="s">
        <v>32</v>
      </c>
      <c r="D166" s="28" t="s">
        <v>12</v>
      </c>
      <c r="E166" s="24">
        <v>43003</v>
      </c>
      <c r="F166" s="24" t="s">
        <v>40</v>
      </c>
      <c r="G166" s="24">
        <v>43017</v>
      </c>
      <c r="H166" s="23" t="s">
        <v>72</v>
      </c>
      <c r="I166" s="20">
        <v>545000000</v>
      </c>
      <c r="J166" s="21">
        <f>Table5402945[[#This Row],[Yurtiçi İhraç Limiti Nominal Tutar (TL)]]/3.7026</f>
        <v>147193863.77140388</v>
      </c>
      <c r="K166" s="20">
        <v>150000000</v>
      </c>
      <c r="L166" s="18">
        <f>Table5402945[[#This Row],[Yurtiçi İhraç Limiti Nominal Tutar (TL)]]-Table5402945[[#This Row],[Yurtiçi Satışı Gerçekleşen Nominal Tutar (TL)]]</f>
        <v>395000000</v>
      </c>
      <c r="M166" s="17"/>
      <c r="N166" s="19"/>
      <c r="O166" s="18"/>
      <c r="P166" s="18"/>
      <c r="Q166" s="17"/>
      <c r="R166"/>
      <c r="S166"/>
      <c r="T166"/>
      <c r="U166"/>
      <c r="V166"/>
      <c r="W166"/>
      <c r="X166"/>
      <c r="Y166"/>
    </row>
    <row r="167" spans="1:25" ht="15" customHeight="1" x14ac:dyDescent="0.25">
      <c r="A167" s="27">
        <v>165</v>
      </c>
      <c r="B167" s="26" t="s">
        <v>135</v>
      </c>
      <c r="C167" s="30" t="s">
        <v>32</v>
      </c>
      <c r="D167" s="28" t="s">
        <v>12</v>
      </c>
      <c r="E167" s="24">
        <v>42983</v>
      </c>
      <c r="F167" s="24" t="s">
        <v>40</v>
      </c>
      <c r="G167" s="24">
        <v>43021</v>
      </c>
      <c r="H167" s="23" t="s">
        <v>72</v>
      </c>
      <c r="I167" s="20">
        <v>2388993000</v>
      </c>
      <c r="J167" s="21">
        <f>Table5402945[[#This Row],[Yurtiçi İhraç Limiti Nominal Tutar (TL)]]/3.6544</f>
        <v>653730571.36602449</v>
      </c>
      <c r="K167" s="20">
        <v>100000000</v>
      </c>
      <c r="L167" s="18">
        <f>Table5402945[[#This Row],[Yurtiçi İhraç Limiti Nominal Tutar (TL)]]-Table5402945[[#This Row],[Yurtiçi Satışı Gerçekleşen Nominal Tutar (TL)]]</f>
        <v>2288993000</v>
      </c>
      <c r="M167" s="17"/>
      <c r="N167" s="19"/>
      <c r="O167" s="18"/>
      <c r="P167" s="18"/>
      <c r="Q167" s="17"/>
      <c r="R167"/>
      <c r="S167"/>
      <c r="T167"/>
      <c r="U167"/>
      <c r="V167"/>
      <c r="W167"/>
      <c r="X167"/>
      <c r="Y167"/>
    </row>
    <row r="168" spans="1:25" ht="15" customHeight="1" x14ac:dyDescent="0.25">
      <c r="A168" s="27">
        <v>166</v>
      </c>
      <c r="B168" s="26" t="s">
        <v>77</v>
      </c>
      <c r="C168" s="30" t="s">
        <v>32</v>
      </c>
      <c r="D168" s="28" t="s">
        <v>12</v>
      </c>
      <c r="E168" s="24">
        <v>42986</v>
      </c>
      <c r="F168" s="24" t="s">
        <v>40</v>
      </c>
      <c r="G168" s="24">
        <v>43021</v>
      </c>
      <c r="H168" s="23" t="s">
        <v>70</v>
      </c>
      <c r="I168" s="20">
        <v>1000000000</v>
      </c>
      <c r="J168" s="21">
        <f>Table5402945[[#This Row],[Yurtiçi İhraç Limiti Nominal Tutar (TL)]]/3.6544</f>
        <v>273642732.0490368</v>
      </c>
      <c r="K168" s="20">
        <v>333350000</v>
      </c>
      <c r="L168" s="18">
        <f>Table5402945[[#This Row],[Yurtiçi İhraç Limiti Nominal Tutar (TL)]]-Table5402945[[#This Row],[Yurtiçi Satışı Gerçekleşen Nominal Tutar (TL)]]</f>
        <v>666650000</v>
      </c>
      <c r="M168" s="17"/>
      <c r="N168" s="19"/>
      <c r="O168" s="18"/>
      <c r="P168" s="18"/>
      <c r="Q168" s="17"/>
      <c r="R168"/>
      <c r="S168"/>
      <c r="T168"/>
      <c r="U168"/>
      <c r="V168"/>
      <c r="W168"/>
      <c r="X168"/>
      <c r="Y168"/>
    </row>
    <row r="169" spans="1:25" ht="15" customHeight="1" x14ac:dyDescent="0.25">
      <c r="A169" s="27">
        <v>167</v>
      </c>
      <c r="B169" s="26" t="s">
        <v>134</v>
      </c>
      <c r="C169" s="30" t="s">
        <v>39</v>
      </c>
      <c r="D169" s="28" t="s">
        <v>12</v>
      </c>
      <c r="E169" s="24">
        <v>42991</v>
      </c>
      <c r="F169" s="24" t="s">
        <v>40</v>
      </c>
      <c r="G169" s="24">
        <v>43021</v>
      </c>
      <c r="H169" s="23" t="s">
        <v>75</v>
      </c>
      <c r="I169" s="20">
        <v>20000000000</v>
      </c>
      <c r="J169" s="21">
        <f>Table5402945[[#This Row],[Yurtiçi İhraç Limiti Nominal Tutar (TL)]]/3.6544</f>
        <v>5472854640.9807358</v>
      </c>
      <c r="K169" s="20">
        <v>2014141241</v>
      </c>
      <c r="L169" s="18">
        <f>Table5402945[[#This Row],[Yurtiçi İhraç Limiti Nominal Tutar (TL)]]-Table5402945[[#This Row],[Yurtiçi Satışı Gerçekleşen Nominal Tutar (TL)]]</f>
        <v>17985858759</v>
      </c>
      <c r="M169" s="17"/>
      <c r="N169" s="19"/>
      <c r="O169" s="18"/>
      <c r="P169" s="18"/>
      <c r="Q169" s="17"/>
      <c r="R169"/>
      <c r="S169"/>
      <c r="T169"/>
      <c r="U169"/>
      <c r="V169"/>
      <c r="W169"/>
      <c r="X169"/>
      <c r="Y169"/>
    </row>
    <row r="170" spans="1:25" ht="15" customHeight="1" x14ac:dyDescent="0.25">
      <c r="A170" s="27">
        <v>168</v>
      </c>
      <c r="B170" s="26" t="s">
        <v>73</v>
      </c>
      <c r="C170" s="30" t="s">
        <v>32</v>
      </c>
      <c r="D170" s="28" t="s">
        <v>12</v>
      </c>
      <c r="E170" s="24">
        <v>43004</v>
      </c>
      <c r="F170" s="24" t="s">
        <v>40</v>
      </c>
      <c r="G170" s="24">
        <v>43021</v>
      </c>
      <c r="H170" s="23" t="s">
        <v>72</v>
      </c>
      <c r="I170" s="20">
        <v>100000000</v>
      </c>
      <c r="J170" s="21">
        <f>Table5402945[[#This Row],[Yurtiçi İhraç Limiti Nominal Tutar (TL)]]/3.6544</f>
        <v>27364273.204903677</v>
      </c>
      <c r="K170" s="20">
        <v>98318080</v>
      </c>
      <c r="L170" s="18">
        <f>Table5402945[[#This Row],[Yurtiçi İhraç Limiti Nominal Tutar (TL)]]-Table5402945[[#This Row],[Yurtiçi Satışı Gerçekleşen Nominal Tutar (TL)]]</f>
        <v>1681920</v>
      </c>
      <c r="M170" s="17"/>
      <c r="N170" s="19"/>
      <c r="O170" s="18"/>
      <c r="P170" s="18"/>
      <c r="Q170" s="17"/>
      <c r="R170"/>
      <c r="S170"/>
      <c r="T170"/>
      <c r="U170"/>
      <c r="V170"/>
      <c r="W170"/>
      <c r="X170"/>
      <c r="Y170"/>
    </row>
    <row r="171" spans="1:25" ht="15" customHeight="1" x14ac:dyDescent="0.25">
      <c r="A171" s="27">
        <v>169</v>
      </c>
      <c r="B171" s="26" t="s">
        <v>58</v>
      </c>
      <c r="C171" s="30" t="s">
        <v>32</v>
      </c>
      <c r="D171" s="28" t="s">
        <v>12</v>
      </c>
      <c r="E171" s="24">
        <v>43004</v>
      </c>
      <c r="F171" s="24" t="s">
        <v>40</v>
      </c>
      <c r="G171" s="24">
        <v>43021</v>
      </c>
      <c r="H171" s="23" t="s">
        <v>72</v>
      </c>
      <c r="I171" s="20">
        <v>500000000</v>
      </c>
      <c r="J171" s="21">
        <f>Table5402945[[#This Row],[Yurtiçi İhraç Limiti Nominal Tutar (TL)]]/3.6544</f>
        <v>136821366.0245184</v>
      </c>
      <c r="K171" s="20">
        <v>499393963</v>
      </c>
      <c r="L171" s="18">
        <f>Table5402945[[#This Row],[Yurtiçi İhraç Limiti Nominal Tutar (TL)]]-Table5402945[[#This Row],[Yurtiçi Satışı Gerçekleşen Nominal Tutar (TL)]]</f>
        <v>606037</v>
      </c>
      <c r="M171" s="17"/>
      <c r="N171" s="19"/>
      <c r="O171" s="18"/>
      <c r="P171" s="18"/>
      <c r="Q171" s="17"/>
      <c r="R171"/>
      <c r="S171"/>
      <c r="T171"/>
      <c r="U171"/>
      <c r="V171"/>
      <c r="W171"/>
      <c r="X171"/>
      <c r="Y171"/>
    </row>
    <row r="172" spans="1:25" ht="15" customHeight="1" x14ac:dyDescent="0.25">
      <c r="A172" s="27">
        <v>170</v>
      </c>
      <c r="B172" s="26" t="s">
        <v>133</v>
      </c>
      <c r="C172" s="30" t="s">
        <v>39</v>
      </c>
      <c r="D172" s="28" t="s">
        <v>12</v>
      </c>
      <c r="E172" s="24">
        <v>43005</v>
      </c>
      <c r="F172" s="24" t="s">
        <v>40</v>
      </c>
      <c r="G172" s="24">
        <v>43021</v>
      </c>
      <c r="H172" s="23" t="s">
        <v>75</v>
      </c>
      <c r="I172" s="20">
        <v>1400000000</v>
      </c>
      <c r="J172" s="21">
        <f>Table5402945[[#This Row],[Yurtiçi İhraç Limiti Nominal Tutar (TL)]]/3.6544</f>
        <v>383099824.86865151</v>
      </c>
      <c r="K172" s="20">
        <v>1205000000</v>
      </c>
      <c r="L172" s="18">
        <f>Table5402945[[#This Row],[Yurtiçi İhraç Limiti Nominal Tutar (TL)]]-Table5402945[[#This Row],[Yurtiçi Satışı Gerçekleşen Nominal Tutar (TL)]]</f>
        <v>195000000</v>
      </c>
      <c r="M172" s="17"/>
      <c r="N172" s="19"/>
      <c r="O172" s="18"/>
      <c r="P172" s="18"/>
      <c r="Q172" s="17"/>
      <c r="R172"/>
      <c r="S172"/>
      <c r="T172"/>
      <c r="U172"/>
      <c r="V172"/>
      <c r="W172"/>
      <c r="X172"/>
      <c r="Y172"/>
    </row>
    <row r="173" spans="1:25" ht="15" customHeight="1" x14ac:dyDescent="0.25">
      <c r="A173" s="27">
        <v>171</v>
      </c>
      <c r="B173" s="26" t="s">
        <v>133</v>
      </c>
      <c r="C173" s="30" t="s">
        <v>39</v>
      </c>
      <c r="D173" s="28" t="s">
        <v>12</v>
      </c>
      <c r="E173" s="24">
        <v>43005</v>
      </c>
      <c r="F173" s="24" t="s">
        <v>40</v>
      </c>
      <c r="G173" s="24">
        <v>43021</v>
      </c>
      <c r="H173" s="23" t="s">
        <v>78</v>
      </c>
      <c r="I173" s="20"/>
      <c r="J173" s="21"/>
      <c r="K173" s="20"/>
      <c r="L173" s="18"/>
      <c r="M173" s="17">
        <v>200000000</v>
      </c>
      <c r="N173" s="19" t="s">
        <v>41</v>
      </c>
      <c r="O173" s="18">
        <v>0</v>
      </c>
      <c r="P173" s="18">
        <f>Table5402945[[#This Row],[Yurtdışı İhraç Limiti Nominal Tutar]]-Table5402945[[#This Row],[Yurtdışı Tertip İhraç Belgesi Verilen Nominal Tutar]]</f>
        <v>200000000</v>
      </c>
      <c r="Q173" s="17">
        <v>0</v>
      </c>
      <c r="R173"/>
      <c r="S173"/>
      <c r="T173"/>
      <c r="U173"/>
      <c r="V173"/>
      <c r="W173"/>
      <c r="X173"/>
      <c r="Y173"/>
    </row>
    <row r="174" spans="1:25" ht="15" customHeight="1" x14ac:dyDescent="0.25">
      <c r="A174" s="27">
        <v>172</v>
      </c>
      <c r="B174" s="26" t="s">
        <v>84</v>
      </c>
      <c r="C174" s="30" t="s">
        <v>39</v>
      </c>
      <c r="D174" s="28" t="s">
        <v>12</v>
      </c>
      <c r="E174" s="24">
        <v>43011</v>
      </c>
      <c r="F174" s="24" t="s">
        <v>40</v>
      </c>
      <c r="G174" s="24">
        <v>43021</v>
      </c>
      <c r="H174" s="28" t="s">
        <v>78</v>
      </c>
      <c r="I174" s="20"/>
      <c r="J174" s="21"/>
      <c r="K174" s="20"/>
      <c r="L174" s="18"/>
      <c r="M174" s="17">
        <v>600000000</v>
      </c>
      <c r="N174" s="19" t="s">
        <v>43</v>
      </c>
      <c r="O174" s="18">
        <v>0</v>
      </c>
      <c r="P174" s="18">
        <f>Table5402945[[#This Row],[Yurtdışı İhraç Limiti Nominal Tutar]]-Table5402945[[#This Row],[Yurtdışı Tertip İhraç Belgesi Verilen Nominal Tutar]]</f>
        <v>600000000</v>
      </c>
      <c r="Q174" s="17">
        <v>0</v>
      </c>
      <c r="R174"/>
      <c r="S174"/>
      <c r="T174"/>
      <c r="U174"/>
      <c r="V174"/>
      <c r="W174"/>
      <c r="X174"/>
      <c r="Y174"/>
    </row>
    <row r="175" spans="1:25" ht="15" customHeight="1" x14ac:dyDescent="0.25">
      <c r="A175" s="27">
        <v>173</v>
      </c>
      <c r="B175" s="26" t="s">
        <v>94</v>
      </c>
      <c r="C175" s="30" t="s">
        <v>32</v>
      </c>
      <c r="D175" s="28" t="s">
        <v>31</v>
      </c>
      <c r="E175" s="24">
        <v>43000</v>
      </c>
      <c r="F175" s="24" t="s">
        <v>40</v>
      </c>
      <c r="G175" s="24">
        <v>43021</v>
      </c>
      <c r="H175" s="23" t="s">
        <v>72</v>
      </c>
      <c r="I175" s="20">
        <v>200000000</v>
      </c>
      <c r="J175" s="21">
        <f>Table5402945[[#This Row],[Yurtiçi İhraç Limiti Nominal Tutar (TL)]]/3.6544</f>
        <v>54728546.409807354</v>
      </c>
      <c r="K175" s="20">
        <v>75000000</v>
      </c>
      <c r="L175" s="18">
        <f>Table5402945[[#This Row],[Yurtiçi İhraç Limiti Nominal Tutar (TL)]]-Table5402945[[#This Row],[Yurtiçi Satışı Gerçekleşen Nominal Tutar (TL)]]</f>
        <v>125000000</v>
      </c>
      <c r="M175" s="17"/>
      <c r="N175" s="19"/>
      <c r="O175" s="18"/>
      <c r="P175" s="18"/>
      <c r="Q175" s="17"/>
      <c r="R175"/>
      <c r="S175"/>
      <c r="T175"/>
      <c r="U175"/>
      <c r="V175"/>
      <c r="W175"/>
      <c r="X175"/>
      <c r="Y175"/>
    </row>
    <row r="176" spans="1:25" ht="15" customHeight="1" x14ac:dyDescent="0.25">
      <c r="A176" s="27">
        <v>174</v>
      </c>
      <c r="B176" s="26" t="s">
        <v>132</v>
      </c>
      <c r="C176" s="30" t="s">
        <v>32</v>
      </c>
      <c r="D176" s="28" t="s">
        <v>12</v>
      </c>
      <c r="E176" s="24">
        <v>42983</v>
      </c>
      <c r="F176" s="24" t="s">
        <v>40</v>
      </c>
      <c r="G176" s="24">
        <v>43028</v>
      </c>
      <c r="H176" s="23" t="s">
        <v>72</v>
      </c>
      <c r="I176" s="20">
        <v>567304000</v>
      </c>
      <c r="J176" s="21">
        <f>Table5402945[[#This Row],[Yurtiçi İhraç Limiti Nominal Tutar (TL)]]/3.6661</f>
        <v>154743187.58353564</v>
      </c>
      <c r="K176" s="20">
        <v>134826000</v>
      </c>
      <c r="L176" s="18">
        <f>Table5402945[[#This Row],[Yurtiçi İhraç Limiti Nominal Tutar (TL)]]-Table5402945[[#This Row],[Yurtiçi Satışı Gerçekleşen Nominal Tutar (TL)]]</f>
        <v>432478000</v>
      </c>
      <c r="M176" s="17"/>
      <c r="N176" s="19"/>
      <c r="O176" s="18"/>
      <c r="P176" s="18"/>
      <c r="Q176" s="17"/>
      <c r="R176"/>
      <c r="S176"/>
      <c r="T176"/>
      <c r="U176"/>
      <c r="V176"/>
      <c r="W176"/>
      <c r="X176"/>
      <c r="Y176"/>
    </row>
    <row r="177" spans="1:25" ht="15" customHeight="1" x14ac:dyDescent="0.25">
      <c r="A177" s="27">
        <v>175</v>
      </c>
      <c r="B177" s="26" t="s">
        <v>125</v>
      </c>
      <c r="C177" s="30" t="s">
        <v>32</v>
      </c>
      <c r="D177" s="23" t="s">
        <v>30</v>
      </c>
      <c r="E177" s="24">
        <v>42989</v>
      </c>
      <c r="F177" s="24" t="s">
        <v>40</v>
      </c>
      <c r="G177" s="24">
        <v>43028</v>
      </c>
      <c r="H177" s="23" t="s">
        <v>86</v>
      </c>
      <c r="I177" s="20">
        <v>300000000</v>
      </c>
      <c r="J177" s="21">
        <f>Table5402945[[#This Row],[Yurtiçi İhraç Limiti Nominal Tutar (TL)]]/3.6661</f>
        <v>81830828.400752842</v>
      </c>
      <c r="K177" s="20">
        <v>66740000</v>
      </c>
      <c r="L177" s="18">
        <f>Table5402945[[#This Row],[Yurtiçi İhraç Limiti Nominal Tutar (TL)]]-Table5402945[[#This Row],[Yurtiçi Satışı Gerçekleşen Nominal Tutar (TL)]]</f>
        <v>233260000</v>
      </c>
      <c r="M177" s="17"/>
      <c r="N177" s="19"/>
      <c r="O177" s="18"/>
      <c r="P177" s="18"/>
      <c r="Q177" s="17"/>
      <c r="R177"/>
      <c r="S177"/>
      <c r="T177"/>
      <c r="U177"/>
      <c r="V177"/>
      <c r="W177"/>
      <c r="X177"/>
      <c r="Y177"/>
    </row>
    <row r="178" spans="1:25" ht="15" customHeight="1" x14ac:dyDescent="0.25">
      <c r="A178" s="27">
        <v>176</v>
      </c>
      <c r="B178" s="26" t="s">
        <v>131</v>
      </c>
      <c r="C178" s="30" t="s">
        <v>32</v>
      </c>
      <c r="D178" s="28" t="s">
        <v>12</v>
      </c>
      <c r="E178" s="24">
        <v>43007</v>
      </c>
      <c r="F178" s="24" t="s">
        <v>40</v>
      </c>
      <c r="G178" s="24">
        <v>43028</v>
      </c>
      <c r="H178" s="23" t="s">
        <v>72</v>
      </c>
      <c r="I178" s="20">
        <v>408000000</v>
      </c>
      <c r="J178" s="21">
        <f>Table5402945[[#This Row],[Yurtiçi İhraç Limiti Nominal Tutar (TL)]]/3.6661</f>
        <v>111289926.62502386</v>
      </c>
      <c r="K178" s="20">
        <v>170000000</v>
      </c>
      <c r="L178" s="18">
        <f>Table5402945[[#This Row],[Yurtiçi İhraç Limiti Nominal Tutar (TL)]]-Table5402945[[#This Row],[Yurtiçi Satışı Gerçekleşen Nominal Tutar (TL)]]</f>
        <v>238000000</v>
      </c>
      <c r="M178" s="17"/>
      <c r="N178" s="19"/>
      <c r="O178" s="18"/>
      <c r="P178" s="18"/>
      <c r="Q178" s="17"/>
      <c r="R178"/>
      <c r="S178"/>
      <c r="T178"/>
      <c r="U178"/>
      <c r="V178"/>
      <c r="W178"/>
      <c r="X178"/>
      <c r="Y178"/>
    </row>
    <row r="179" spans="1:25" s="1" customFormat="1" ht="15" customHeight="1" x14ac:dyDescent="0.25">
      <c r="A179" s="27">
        <v>177</v>
      </c>
      <c r="B179" s="26" t="s">
        <v>130</v>
      </c>
      <c r="C179" s="30" t="s">
        <v>32</v>
      </c>
      <c r="D179" s="28" t="s">
        <v>12</v>
      </c>
      <c r="E179" s="24">
        <v>43012</v>
      </c>
      <c r="F179" s="24" t="s">
        <v>40</v>
      </c>
      <c r="G179" s="24">
        <v>43028</v>
      </c>
      <c r="H179" s="23" t="s">
        <v>72</v>
      </c>
      <c r="I179" s="20">
        <v>50000000</v>
      </c>
      <c r="J179" s="21">
        <f>Table5402945[[#This Row],[Yurtiçi İhraç Limiti Nominal Tutar (TL)]]/3.6661</f>
        <v>13638471.400125474</v>
      </c>
      <c r="K179" s="20">
        <v>9000000</v>
      </c>
      <c r="L179" s="18">
        <f>Table5402945[[#This Row],[Yurtiçi İhraç Limiti Nominal Tutar (TL)]]-Table5402945[[#This Row],[Yurtiçi Satışı Gerçekleşen Nominal Tutar (TL)]]</f>
        <v>41000000</v>
      </c>
      <c r="M179" s="17"/>
      <c r="N179" s="19"/>
      <c r="O179" s="18"/>
      <c r="P179" s="18"/>
      <c r="Q179" s="17"/>
    </row>
    <row r="180" spans="1:25" ht="15" customHeight="1" x14ac:dyDescent="0.25">
      <c r="A180" s="27">
        <v>178</v>
      </c>
      <c r="B180" s="26" t="s">
        <v>129</v>
      </c>
      <c r="C180" s="26" t="s">
        <v>13</v>
      </c>
      <c r="D180" s="28" t="s">
        <v>12</v>
      </c>
      <c r="E180" s="24">
        <v>43012</v>
      </c>
      <c r="F180" s="24" t="s">
        <v>40</v>
      </c>
      <c r="G180" s="24">
        <v>43028</v>
      </c>
      <c r="H180" s="23" t="s">
        <v>70</v>
      </c>
      <c r="I180" s="20">
        <v>210000000</v>
      </c>
      <c r="J180" s="21">
        <f>Table5402945[[#This Row],[Yurtiçi İhraç Limiti Nominal Tutar (TL)]]/3.6661</f>
        <v>57281579.88052699</v>
      </c>
      <c r="K180" s="20">
        <v>0</v>
      </c>
      <c r="L180" s="18">
        <f>Table5402945[[#This Row],[Yurtiçi İhraç Limiti Nominal Tutar (TL)]]-Table5402945[[#This Row],[Yurtiçi Satışı Gerçekleşen Nominal Tutar (TL)]]</f>
        <v>210000000</v>
      </c>
      <c r="M180" s="17"/>
      <c r="N180" s="19"/>
      <c r="O180" s="18"/>
      <c r="P180" s="18"/>
      <c r="Q180" s="17"/>
      <c r="R180"/>
      <c r="S180"/>
      <c r="T180"/>
      <c r="U180"/>
      <c r="V180"/>
      <c r="W180"/>
      <c r="X180"/>
      <c r="Y180"/>
    </row>
    <row r="181" spans="1:25" ht="15" customHeight="1" x14ac:dyDescent="0.25">
      <c r="A181" s="27">
        <v>179</v>
      </c>
      <c r="B181" s="26" t="s">
        <v>99</v>
      </c>
      <c r="C181" s="30" t="s">
        <v>39</v>
      </c>
      <c r="D181" s="23" t="s">
        <v>38</v>
      </c>
      <c r="E181" s="24">
        <v>42899</v>
      </c>
      <c r="F181" s="24" t="s">
        <v>40</v>
      </c>
      <c r="G181" s="24">
        <v>43028</v>
      </c>
      <c r="H181" s="23" t="s">
        <v>78</v>
      </c>
      <c r="I181" s="20"/>
      <c r="J181" s="20"/>
      <c r="K181" s="20"/>
      <c r="L181" s="18"/>
      <c r="M181" s="20">
        <v>1000000000</v>
      </c>
      <c r="N181" s="19" t="s">
        <v>42</v>
      </c>
      <c r="O181" s="18">
        <v>0</v>
      </c>
      <c r="P181" s="18">
        <f>Table5402945[[#This Row],[Yurtdışı İhraç Limiti Nominal Tutar]]-Table5402945[[#This Row],[Yurtdışı Tertip İhraç Belgesi Verilen Nominal Tutar]]</f>
        <v>1000000000</v>
      </c>
      <c r="Q181" s="17">
        <v>0</v>
      </c>
      <c r="R181"/>
      <c r="S181"/>
      <c r="T181"/>
      <c r="U181"/>
      <c r="V181"/>
      <c r="W181"/>
      <c r="X181"/>
      <c r="Y181"/>
    </row>
    <row r="182" spans="1:25" ht="15" customHeight="1" x14ac:dyDescent="0.25">
      <c r="A182" s="27">
        <v>180</v>
      </c>
      <c r="B182" s="26" t="s">
        <v>128</v>
      </c>
      <c r="C182" s="30" t="s">
        <v>39</v>
      </c>
      <c r="D182" s="23" t="s">
        <v>37</v>
      </c>
      <c r="E182" s="24">
        <v>42886</v>
      </c>
      <c r="F182" s="24" t="s">
        <v>40</v>
      </c>
      <c r="G182" s="24">
        <v>43042</v>
      </c>
      <c r="H182" s="28" t="s">
        <v>78</v>
      </c>
      <c r="I182" s="20"/>
      <c r="J182" s="21"/>
      <c r="K182" s="20"/>
      <c r="L182" s="18"/>
      <c r="M182" s="17">
        <v>1200000000</v>
      </c>
      <c r="N182" s="19" t="s">
        <v>41</v>
      </c>
      <c r="O182" s="18">
        <v>0</v>
      </c>
      <c r="P182" s="18">
        <f>Table5402945[[#This Row],[Yurtdışı İhraç Limiti Nominal Tutar]]-Table5402945[[#This Row],[Yurtdışı Tertip İhraç Belgesi Verilen Nominal Tutar]]</f>
        <v>1200000000</v>
      </c>
      <c r="Q182" s="17">
        <v>0</v>
      </c>
      <c r="R182"/>
      <c r="S182"/>
      <c r="T182"/>
      <c r="U182"/>
      <c r="V182"/>
      <c r="W182"/>
      <c r="X182"/>
      <c r="Y182"/>
    </row>
    <row r="183" spans="1:25" ht="15" customHeight="1" x14ac:dyDescent="0.25">
      <c r="A183" s="27">
        <v>181</v>
      </c>
      <c r="B183" s="26" t="s">
        <v>127</v>
      </c>
      <c r="C183" s="26" t="s">
        <v>13</v>
      </c>
      <c r="D183" s="28" t="s">
        <v>12</v>
      </c>
      <c r="E183" s="24">
        <v>42991</v>
      </c>
      <c r="F183" s="24" t="s">
        <v>40</v>
      </c>
      <c r="G183" s="24">
        <v>43042</v>
      </c>
      <c r="H183" s="28" t="s">
        <v>78</v>
      </c>
      <c r="I183" s="20"/>
      <c r="J183" s="21"/>
      <c r="K183" s="20"/>
      <c r="L183" s="18"/>
      <c r="M183" s="17">
        <v>50000000</v>
      </c>
      <c r="N183" s="19" t="s">
        <v>42</v>
      </c>
      <c r="O183" s="18">
        <v>0</v>
      </c>
      <c r="P183" s="18">
        <f>Table5402945[[#This Row],[Yurtdışı İhraç Limiti Nominal Tutar]]-Table5402945[[#This Row],[Yurtdışı Tertip İhraç Belgesi Verilen Nominal Tutar]]</f>
        <v>50000000</v>
      </c>
      <c r="Q183" s="17">
        <v>0</v>
      </c>
      <c r="R183"/>
      <c r="S183"/>
      <c r="T183"/>
      <c r="U183"/>
      <c r="V183"/>
      <c r="W183"/>
      <c r="X183"/>
      <c r="Y183"/>
    </row>
    <row r="184" spans="1:25" ht="15" customHeight="1" x14ac:dyDescent="0.25">
      <c r="A184" s="27">
        <v>182</v>
      </c>
      <c r="B184" s="26" t="s">
        <v>108</v>
      </c>
      <c r="C184" s="30" t="s">
        <v>39</v>
      </c>
      <c r="D184" s="28" t="s">
        <v>12</v>
      </c>
      <c r="E184" s="24">
        <v>42993</v>
      </c>
      <c r="F184" s="24" t="s">
        <v>40</v>
      </c>
      <c r="G184" s="24">
        <v>43042</v>
      </c>
      <c r="H184" s="23" t="s">
        <v>70</v>
      </c>
      <c r="I184" s="20">
        <v>10000000000</v>
      </c>
      <c r="J184" s="21">
        <f>Table5402945[[#This Row],[Yurtiçi İhraç Limiti Nominal Tutar (TL)]]/3.8272</f>
        <v>2612876254.1806021</v>
      </c>
      <c r="K184" s="20">
        <v>3033278971</v>
      </c>
      <c r="L184" s="18">
        <f>Table5402945[[#This Row],[Yurtiçi İhraç Limiti Nominal Tutar (TL)]]-Table5402945[[#This Row],[Yurtiçi Satışı Gerçekleşen Nominal Tutar (TL)]]</f>
        <v>6966721029</v>
      </c>
      <c r="M184" s="17"/>
      <c r="N184" s="19"/>
      <c r="O184" s="18"/>
      <c r="P184" s="18"/>
      <c r="Q184" s="17"/>
      <c r="R184"/>
      <c r="S184"/>
      <c r="T184"/>
      <c r="U184"/>
      <c r="V184"/>
      <c r="W184"/>
      <c r="X184"/>
      <c r="Y184"/>
    </row>
    <row r="185" spans="1:25" ht="15" customHeight="1" x14ac:dyDescent="0.25">
      <c r="A185" s="27">
        <v>183</v>
      </c>
      <c r="B185" s="26" t="s">
        <v>108</v>
      </c>
      <c r="C185" s="30" t="s">
        <v>39</v>
      </c>
      <c r="D185" s="28" t="s">
        <v>12</v>
      </c>
      <c r="E185" s="24">
        <v>42993</v>
      </c>
      <c r="F185" s="24" t="s">
        <v>40</v>
      </c>
      <c r="G185" s="24">
        <v>43042</v>
      </c>
      <c r="H185" s="23" t="s">
        <v>72</v>
      </c>
      <c r="I185" s="20">
        <v>7500000000</v>
      </c>
      <c r="J185" s="21">
        <f>Table5402945[[#This Row],[Yurtiçi İhraç Limiti Nominal Tutar (TL)]]/3.8272</f>
        <v>1959657190.6354516</v>
      </c>
      <c r="K185" s="20">
        <v>0</v>
      </c>
      <c r="L185" s="18">
        <f>Table5402945[[#This Row],[Yurtiçi İhraç Limiti Nominal Tutar (TL)]]-Table5402945[[#This Row],[Yurtiçi Satışı Gerçekleşen Nominal Tutar (TL)]]</f>
        <v>7500000000</v>
      </c>
      <c r="M185" s="17"/>
      <c r="N185" s="19"/>
      <c r="O185" s="18"/>
      <c r="P185" s="18"/>
      <c r="Q185" s="17"/>
      <c r="R185"/>
      <c r="S185"/>
      <c r="T185"/>
      <c r="U185"/>
      <c r="V185"/>
      <c r="W185"/>
      <c r="X185"/>
      <c r="Y185"/>
    </row>
    <row r="186" spans="1:25" ht="15" customHeight="1" x14ac:dyDescent="0.25">
      <c r="A186" s="27">
        <v>184</v>
      </c>
      <c r="B186" s="26" t="s">
        <v>92</v>
      </c>
      <c r="C186" s="30" t="s">
        <v>39</v>
      </c>
      <c r="D186" s="28" t="s">
        <v>12</v>
      </c>
      <c r="E186" s="24">
        <v>42993</v>
      </c>
      <c r="F186" s="24" t="s">
        <v>40</v>
      </c>
      <c r="G186" s="24">
        <v>43042</v>
      </c>
      <c r="H186" s="28" t="s">
        <v>78</v>
      </c>
      <c r="I186" s="20"/>
      <c r="J186" s="21"/>
      <c r="K186" s="20"/>
      <c r="L186" s="18"/>
      <c r="M186" s="17">
        <v>300000000</v>
      </c>
      <c r="N186" s="19" t="s">
        <v>43</v>
      </c>
      <c r="O186" s="18">
        <v>0</v>
      </c>
      <c r="P186" s="18">
        <f>Table5402945[[#This Row],[Yurtdışı İhraç Limiti Nominal Tutar]]-Table5402945[[#This Row],[Yurtdışı Tertip İhraç Belgesi Verilen Nominal Tutar]]</f>
        <v>300000000</v>
      </c>
      <c r="Q186" s="17">
        <v>0</v>
      </c>
      <c r="R186"/>
      <c r="S186"/>
      <c r="T186"/>
      <c r="U186"/>
      <c r="V186"/>
      <c r="W186"/>
      <c r="X186"/>
      <c r="Y186"/>
    </row>
    <row r="187" spans="1:25" ht="15" customHeight="1" x14ac:dyDescent="0.25">
      <c r="A187" s="27">
        <v>185</v>
      </c>
      <c r="B187" s="26" t="s">
        <v>126</v>
      </c>
      <c r="C187" s="26" t="s">
        <v>13</v>
      </c>
      <c r="D187" s="28" t="s">
        <v>12</v>
      </c>
      <c r="E187" s="24">
        <v>43011</v>
      </c>
      <c r="F187" s="24" t="s">
        <v>40</v>
      </c>
      <c r="G187" s="24">
        <v>43042</v>
      </c>
      <c r="H187" s="23" t="s">
        <v>72</v>
      </c>
      <c r="I187" s="20">
        <v>1000000000</v>
      </c>
      <c r="J187" s="21">
        <f>Table5402945[[#This Row],[Yurtiçi İhraç Limiti Nominal Tutar (TL)]]/3.8272</f>
        <v>261287625.41806021</v>
      </c>
      <c r="K187" s="20">
        <v>0</v>
      </c>
      <c r="L187" s="18">
        <f>Table5402945[[#This Row],[Yurtiçi İhraç Limiti Nominal Tutar (TL)]]-Table5402945[[#This Row],[Yurtiçi Satışı Gerçekleşen Nominal Tutar (TL)]]</f>
        <v>1000000000</v>
      </c>
      <c r="M187" s="17"/>
      <c r="N187" s="19"/>
      <c r="O187" s="18"/>
      <c r="P187" s="18"/>
      <c r="Q187" s="17"/>
      <c r="R187"/>
      <c r="S187"/>
      <c r="T187"/>
      <c r="U187"/>
      <c r="V187"/>
      <c r="W187"/>
      <c r="X187"/>
      <c r="Y187"/>
    </row>
    <row r="188" spans="1:25" ht="15" customHeight="1" x14ac:dyDescent="0.25">
      <c r="A188" s="27">
        <v>186</v>
      </c>
      <c r="B188" s="26" t="s">
        <v>84</v>
      </c>
      <c r="C188" s="30" t="s">
        <v>39</v>
      </c>
      <c r="D188" s="28" t="s">
        <v>12</v>
      </c>
      <c r="E188" s="24">
        <v>43011</v>
      </c>
      <c r="F188" s="24" t="s">
        <v>40</v>
      </c>
      <c r="G188" s="24">
        <v>43042</v>
      </c>
      <c r="H188" s="23" t="s">
        <v>75</v>
      </c>
      <c r="I188" s="20">
        <v>4000000000</v>
      </c>
      <c r="J188" s="21">
        <f>Table5402945[[#This Row],[Yurtiçi İhraç Limiti Nominal Tutar (TL)]]/3.8272</f>
        <v>1045150501.6722409</v>
      </c>
      <c r="K188" s="20">
        <v>877878511</v>
      </c>
      <c r="L188" s="18">
        <f>Table5402945[[#This Row],[Yurtiçi İhraç Limiti Nominal Tutar (TL)]]-Table5402945[[#This Row],[Yurtiçi Satışı Gerçekleşen Nominal Tutar (TL)]]</f>
        <v>3122121489</v>
      </c>
      <c r="M188" s="17"/>
      <c r="N188" s="19"/>
      <c r="O188" s="18"/>
      <c r="P188" s="18"/>
      <c r="Q188" s="17"/>
      <c r="R188"/>
      <c r="S188"/>
      <c r="T188"/>
      <c r="U188"/>
      <c r="V188"/>
      <c r="W188"/>
      <c r="X188"/>
      <c r="Y188"/>
    </row>
    <row r="189" spans="1:25" ht="15" customHeight="1" x14ac:dyDescent="0.25">
      <c r="A189" s="27">
        <v>187</v>
      </c>
      <c r="B189" s="26" t="s">
        <v>125</v>
      </c>
      <c r="C189" s="30" t="s">
        <v>32</v>
      </c>
      <c r="D189" s="28" t="s">
        <v>12</v>
      </c>
      <c r="E189" s="24">
        <v>43017</v>
      </c>
      <c r="F189" s="24" t="s">
        <v>40</v>
      </c>
      <c r="G189" s="24">
        <v>43042</v>
      </c>
      <c r="H189" s="23" t="s">
        <v>70</v>
      </c>
      <c r="I189" s="20">
        <v>3500000000</v>
      </c>
      <c r="J189" s="21">
        <f>Table5402945[[#This Row],[Yurtiçi İhraç Limiti Nominal Tutar (TL)]]/3.8272</f>
        <v>914506688.9632107</v>
      </c>
      <c r="K189" s="20">
        <v>792440000</v>
      </c>
      <c r="L189" s="18">
        <f>Table5402945[[#This Row],[Yurtiçi İhraç Limiti Nominal Tutar (TL)]]-Table5402945[[#This Row],[Yurtiçi Satışı Gerçekleşen Nominal Tutar (TL)]]</f>
        <v>2707560000</v>
      </c>
      <c r="M189" s="17"/>
      <c r="N189" s="19"/>
      <c r="O189" s="18"/>
      <c r="P189" s="18"/>
      <c r="Q189" s="17"/>
      <c r="R189"/>
      <c r="S189"/>
      <c r="T189"/>
      <c r="U189"/>
      <c r="V189"/>
      <c r="W189"/>
      <c r="X189"/>
      <c r="Y189"/>
    </row>
    <row r="190" spans="1:25" ht="15" customHeight="1" x14ac:dyDescent="0.25">
      <c r="A190" s="27">
        <v>188</v>
      </c>
      <c r="B190" s="26" t="s">
        <v>92</v>
      </c>
      <c r="C190" s="30" t="s">
        <v>39</v>
      </c>
      <c r="D190" s="28" t="s">
        <v>12</v>
      </c>
      <c r="E190" s="24">
        <v>43019</v>
      </c>
      <c r="F190" s="24" t="s">
        <v>40</v>
      </c>
      <c r="G190" s="24">
        <v>43042</v>
      </c>
      <c r="H190" s="23" t="s">
        <v>70</v>
      </c>
      <c r="I190" s="20">
        <v>1500000000</v>
      </c>
      <c r="J190" s="21">
        <f>Table5402945[[#This Row],[Yurtiçi İhraç Limiti Nominal Tutar (TL)]]/3.8272</f>
        <v>391931438.12709033</v>
      </c>
      <c r="K190" s="20">
        <v>0</v>
      </c>
      <c r="L190" s="18">
        <f>Table5402945[[#This Row],[Yurtiçi İhraç Limiti Nominal Tutar (TL)]]-Table5402945[[#This Row],[Yurtiçi Satışı Gerçekleşen Nominal Tutar (TL)]]</f>
        <v>1500000000</v>
      </c>
      <c r="M190" s="17"/>
      <c r="N190" s="19"/>
      <c r="O190" s="18"/>
      <c r="P190" s="18"/>
      <c r="Q190" s="17"/>
      <c r="R190"/>
      <c r="S190"/>
      <c r="T190"/>
      <c r="U190"/>
      <c r="V190"/>
      <c r="W190"/>
      <c r="X190"/>
      <c r="Y190"/>
    </row>
    <row r="191" spans="1:25" ht="15" customHeight="1" x14ac:dyDescent="0.25">
      <c r="A191" s="27">
        <v>189</v>
      </c>
      <c r="B191" s="26" t="s">
        <v>113</v>
      </c>
      <c r="C191" s="30" t="s">
        <v>39</v>
      </c>
      <c r="D191" s="28" t="s">
        <v>12</v>
      </c>
      <c r="E191" s="24">
        <v>43020</v>
      </c>
      <c r="F191" s="24" t="s">
        <v>40</v>
      </c>
      <c r="G191" s="24">
        <v>43042</v>
      </c>
      <c r="H191" s="28" t="s">
        <v>78</v>
      </c>
      <c r="I191" s="22"/>
      <c r="J191" s="21"/>
      <c r="K191" s="20"/>
      <c r="L191" s="18"/>
      <c r="M191" s="17">
        <v>850000000</v>
      </c>
      <c r="N191" s="19" t="s">
        <v>43</v>
      </c>
      <c r="O191" s="18">
        <v>0</v>
      </c>
      <c r="P191" s="18">
        <f>Table5402945[[#This Row],[Yurtdışı İhraç Limiti Nominal Tutar]]-Table5402945[[#This Row],[Yurtdışı Tertip İhraç Belgesi Verilen Nominal Tutar]]</f>
        <v>850000000</v>
      </c>
      <c r="Q191" s="17">
        <v>0</v>
      </c>
      <c r="R191"/>
      <c r="S191"/>
      <c r="T191"/>
      <c r="U191"/>
      <c r="V191"/>
      <c r="W191"/>
      <c r="X191"/>
      <c r="Y191"/>
    </row>
    <row r="192" spans="1:25" ht="15" customHeight="1" x14ac:dyDescent="0.25">
      <c r="A192" s="27">
        <v>190</v>
      </c>
      <c r="B192" s="26" t="s">
        <v>124</v>
      </c>
      <c r="C192" s="30" t="s">
        <v>32</v>
      </c>
      <c r="D192" s="28" t="s">
        <v>12</v>
      </c>
      <c r="E192" s="24">
        <v>43021</v>
      </c>
      <c r="F192" s="24" t="s">
        <v>40</v>
      </c>
      <c r="G192" s="24">
        <v>43042</v>
      </c>
      <c r="H192" s="23" t="s">
        <v>72</v>
      </c>
      <c r="I192" s="20">
        <v>2790804000</v>
      </c>
      <c r="J192" s="21">
        <f>Table5402945[[#This Row],[Yurtiçi İhraç Limiti Nominal Tutar (TL)]]/3.8272</f>
        <v>729202550.16722405</v>
      </c>
      <c r="K192" s="20">
        <v>185000000</v>
      </c>
      <c r="L192" s="18">
        <f>Table5402945[[#This Row],[Yurtiçi İhraç Limiti Nominal Tutar (TL)]]-Table5402945[[#This Row],[Yurtiçi Satışı Gerçekleşen Nominal Tutar (TL)]]</f>
        <v>2605804000</v>
      </c>
      <c r="M192" s="17"/>
      <c r="N192" s="19"/>
      <c r="O192" s="18"/>
      <c r="P192" s="18"/>
      <c r="Q192" s="17"/>
      <c r="R192"/>
      <c r="S192"/>
      <c r="T192"/>
      <c r="U192"/>
      <c r="V192"/>
      <c r="W192"/>
      <c r="X192"/>
      <c r="Y192"/>
    </row>
    <row r="193" spans="1:25" ht="15" customHeight="1" x14ac:dyDescent="0.25">
      <c r="A193" s="27">
        <v>191</v>
      </c>
      <c r="B193" s="26" t="s">
        <v>123</v>
      </c>
      <c r="C193" s="30" t="s">
        <v>32</v>
      </c>
      <c r="D193" s="28" t="s">
        <v>12</v>
      </c>
      <c r="E193" s="24">
        <v>43021</v>
      </c>
      <c r="F193" s="24" t="s">
        <v>40</v>
      </c>
      <c r="G193" s="24">
        <v>43042</v>
      </c>
      <c r="H193" s="23" t="s">
        <v>70</v>
      </c>
      <c r="I193" s="20">
        <v>200000000</v>
      </c>
      <c r="J193" s="21">
        <f>Table5402945[[#This Row],[Yurtiçi İhraç Limiti Nominal Tutar (TL)]]/3.8272</f>
        <v>52257525.08361204</v>
      </c>
      <c r="K193" s="20">
        <v>60000000</v>
      </c>
      <c r="L193" s="18">
        <f>Table5402945[[#This Row],[Yurtiçi İhraç Limiti Nominal Tutar (TL)]]-Table5402945[[#This Row],[Yurtiçi Satışı Gerçekleşen Nominal Tutar (TL)]]</f>
        <v>140000000</v>
      </c>
      <c r="M193" s="17"/>
      <c r="N193" s="19"/>
      <c r="O193" s="18"/>
      <c r="P193" s="18"/>
      <c r="Q193" s="17"/>
      <c r="R193"/>
      <c r="S193"/>
      <c r="T193"/>
      <c r="U193"/>
      <c r="V193"/>
      <c r="W193"/>
      <c r="X193"/>
      <c r="Y193"/>
    </row>
    <row r="194" spans="1:25" ht="15" customHeight="1" x14ac:dyDescent="0.25">
      <c r="A194" s="27">
        <v>192</v>
      </c>
      <c r="B194" s="26" t="s">
        <v>59</v>
      </c>
      <c r="C194" s="30" t="s">
        <v>32</v>
      </c>
      <c r="D194" s="28" t="s">
        <v>12</v>
      </c>
      <c r="E194" s="24">
        <v>43024</v>
      </c>
      <c r="F194" s="24" t="s">
        <v>40</v>
      </c>
      <c r="G194" s="24">
        <v>43042</v>
      </c>
      <c r="H194" s="23" t="s">
        <v>72</v>
      </c>
      <c r="I194" s="20">
        <v>32177005</v>
      </c>
      <c r="J194" s="21">
        <f>Table5402945[[#This Row],[Yurtiçi İhraç Limiti Nominal Tutar (TL)]]/3.8272</f>
        <v>8407453.2295150496</v>
      </c>
      <c r="K194" s="20">
        <v>10000000</v>
      </c>
      <c r="L194" s="18">
        <f>Table5402945[[#This Row],[Yurtiçi İhraç Limiti Nominal Tutar (TL)]]-Table5402945[[#This Row],[Yurtiçi Satışı Gerçekleşen Nominal Tutar (TL)]]</f>
        <v>22177005</v>
      </c>
      <c r="M194" s="17"/>
      <c r="N194" s="19"/>
      <c r="O194" s="18"/>
      <c r="P194" s="18"/>
      <c r="Q194" s="17"/>
      <c r="R194"/>
      <c r="S194"/>
      <c r="T194"/>
      <c r="U194"/>
      <c r="V194"/>
      <c r="W194"/>
      <c r="X194"/>
      <c r="Y194"/>
    </row>
    <row r="195" spans="1:25" ht="15" customHeight="1" x14ac:dyDescent="0.25">
      <c r="A195" s="27">
        <v>193</v>
      </c>
      <c r="B195" s="26" t="s">
        <v>122</v>
      </c>
      <c r="C195" s="30" t="s">
        <v>32</v>
      </c>
      <c r="D195" s="28" t="s">
        <v>12</v>
      </c>
      <c r="E195" s="24">
        <v>43025</v>
      </c>
      <c r="F195" s="24" t="s">
        <v>40</v>
      </c>
      <c r="G195" s="24">
        <v>43042</v>
      </c>
      <c r="H195" s="23" t="s">
        <v>72</v>
      </c>
      <c r="I195" s="20">
        <v>114000000</v>
      </c>
      <c r="J195" s="21">
        <f>Table5402945[[#This Row],[Yurtiçi İhraç Limiti Nominal Tutar (TL)]]/3.8272</f>
        <v>29786789.297658864</v>
      </c>
      <c r="K195" s="20">
        <v>57000000</v>
      </c>
      <c r="L195" s="18">
        <f>Table5402945[[#This Row],[Yurtiçi İhraç Limiti Nominal Tutar (TL)]]-Table5402945[[#This Row],[Yurtiçi Satışı Gerçekleşen Nominal Tutar (TL)]]</f>
        <v>57000000</v>
      </c>
      <c r="M195" s="17"/>
      <c r="N195" s="19"/>
      <c r="O195" s="18"/>
      <c r="P195" s="18"/>
      <c r="Q195" s="17"/>
      <c r="R195"/>
      <c r="S195"/>
      <c r="T195"/>
      <c r="U195"/>
      <c r="V195"/>
      <c r="W195"/>
      <c r="X195"/>
      <c r="Y195"/>
    </row>
    <row r="196" spans="1:25" ht="15" customHeight="1" x14ac:dyDescent="0.25">
      <c r="A196" s="27">
        <v>194</v>
      </c>
      <c r="B196" s="26" t="s">
        <v>121</v>
      </c>
      <c r="C196" s="30" t="s">
        <v>32</v>
      </c>
      <c r="D196" s="28" t="s">
        <v>12</v>
      </c>
      <c r="E196" s="24">
        <v>43025</v>
      </c>
      <c r="F196" s="24" t="s">
        <v>40</v>
      </c>
      <c r="G196" s="24">
        <v>43042</v>
      </c>
      <c r="H196" s="23" t="s">
        <v>72</v>
      </c>
      <c r="I196" s="20">
        <v>130000000</v>
      </c>
      <c r="J196" s="21">
        <f>Table5402945[[#This Row],[Yurtiçi İhraç Limiti Nominal Tutar (TL)]]/3.8272</f>
        <v>33967391.304347828</v>
      </c>
      <c r="K196" s="20">
        <v>30000000</v>
      </c>
      <c r="L196" s="18">
        <f>Table5402945[[#This Row],[Yurtiçi İhraç Limiti Nominal Tutar (TL)]]-Table5402945[[#This Row],[Yurtiçi Satışı Gerçekleşen Nominal Tutar (TL)]]</f>
        <v>100000000</v>
      </c>
      <c r="M196" s="17"/>
      <c r="N196" s="19"/>
      <c r="O196" s="18"/>
      <c r="P196" s="18"/>
      <c r="Q196" s="17"/>
      <c r="R196"/>
      <c r="S196"/>
      <c r="T196"/>
      <c r="U196"/>
      <c r="V196"/>
      <c r="W196"/>
      <c r="X196"/>
      <c r="Y196"/>
    </row>
    <row r="197" spans="1:25" ht="15" customHeight="1" x14ac:dyDescent="0.25">
      <c r="A197" s="27">
        <v>195</v>
      </c>
      <c r="B197" s="26" t="s">
        <v>120</v>
      </c>
      <c r="C197" s="26" t="s">
        <v>13</v>
      </c>
      <c r="D197" s="28" t="s">
        <v>12</v>
      </c>
      <c r="E197" s="24">
        <v>43025</v>
      </c>
      <c r="F197" s="24" t="s">
        <v>40</v>
      </c>
      <c r="G197" s="24">
        <v>43042</v>
      </c>
      <c r="H197" s="23" t="s">
        <v>72</v>
      </c>
      <c r="I197" s="20">
        <v>500000000</v>
      </c>
      <c r="J197" s="21">
        <f>Table5402945[[#This Row],[Yurtiçi İhraç Limiti Nominal Tutar (TL)]]/3.8272</f>
        <v>130643812.70903011</v>
      </c>
      <c r="K197" s="20">
        <v>0</v>
      </c>
      <c r="L197" s="18">
        <f>Table5402945[[#This Row],[Yurtiçi İhraç Limiti Nominal Tutar (TL)]]-Table5402945[[#This Row],[Yurtiçi Satışı Gerçekleşen Nominal Tutar (TL)]]</f>
        <v>500000000</v>
      </c>
      <c r="M197" s="17"/>
      <c r="N197" s="19"/>
      <c r="O197" s="18"/>
      <c r="P197" s="18"/>
      <c r="Q197" s="17"/>
      <c r="R197"/>
      <c r="S197"/>
      <c r="T197"/>
      <c r="U197"/>
      <c r="V197"/>
      <c r="W197"/>
      <c r="X197"/>
      <c r="Y197"/>
    </row>
    <row r="198" spans="1:25" ht="15" customHeight="1" x14ac:dyDescent="0.25">
      <c r="A198" s="27">
        <v>196</v>
      </c>
      <c r="B198" s="26" t="s">
        <v>119</v>
      </c>
      <c r="C198" s="30" t="s">
        <v>32</v>
      </c>
      <c r="D198" s="28" t="s">
        <v>12</v>
      </c>
      <c r="E198" s="24">
        <v>43026</v>
      </c>
      <c r="F198" s="24" t="s">
        <v>40</v>
      </c>
      <c r="G198" s="24">
        <v>43042</v>
      </c>
      <c r="H198" s="23" t="s">
        <v>72</v>
      </c>
      <c r="I198" s="20">
        <v>300000000</v>
      </c>
      <c r="J198" s="21">
        <f>Table5402945[[#This Row],[Yurtiçi İhraç Limiti Nominal Tutar (TL)]]/3.8272</f>
        <v>78386287.625418067</v>
      </c>
      <c r="K198" s="20">
        <v>300000000</v>
      </c>
      <c r="L198" s="18">
        <f>Table5402945[[#This Row],[Yurtiçi İhraç Limiti Nominal Tutar (TL)]]-Table5402945[[#This Row],[Yurtiçi Satışı Gerçekleşen Nominal Tutar (TL)]]</f>
        <v>0</v>
      </c>
      <c r="M198" s="17"/>
      <c r="N198" s="19"/>
      <c r="O198" s="18"/>
      <c r="P198" s="18"/>
      <c r="Q198" s="17"/>
      <c r="R198"/>
      <c r="S198"/>
      <c r="T198"/>
      <c r="U198"/>
      <c r="V198"/>
      <c r="W198"/>
      <c r="X198"/>
      <c r="Y198"/>
    </row>
    <row r="199" spans="1:25" ht="15" customHeight="1" x14ac:dyDescent="0.25">
      <c r="A199" s="27">
        <v>197</v>
      </c>
      <c r="B199" s="26" t="s">
        <v>118</v>
      </c>
      <c r="C199" s="26" t="s">
        <v>13</v>
      </c>
      <c r="D199" s="28" t="s">
        <v>12</v>
      </c>
      <c r="E199" s="24">
        <v>43028</v>
      </c>
      <c r="F199" s="24" t="s">
        <v>40</v>
      </c>
      <c r="G199" s="24">
        <v>43042</v>
      </c>
      <c r="H199" s="23" t="s">
        <v>72</v>
      </c>
      <c r="I199" s="20">
        <v>300000000</v>
      </c>
      <c r="J199" s="21">
        <f>Table5402945[[#This Row],[Yurtiçi İhraç Limiti Nominal Tutar (TL)]]/3.8272</f>
        <v>78386287.625418067</v>
      </c>
      <c r="K199" s="20">
        <v>0</v>
      </c>
      <c r="L199" s="18">
        <f>Table5402945[[#This Row],[Yurtiçi İhraç Limiti Nominal Tutar (TL)]]-Table5402945[[#This Row],[Yurtiçi Satışı Gerçekleşen Nominal Tutar (TL)]]</f>
        <v>300000000</v>
      </c>
      <c r="M199" s="17"/>
      <c r="N199" s="19"/>
      <c r="O199" s="18"/>
      <c r="P199" s="18"/>
      <c r="Q199" s="17"/>
      <c r="R199"/>
      <c r="S199"/>
      <c r="T199"/>
      <c r="U199"/>
      <c r="V199"/>
      <c r="W199"/>
      <c r="X199"/>
      <c r="Y199"/>
    </row>
    <row r="200" spans="1:25" ht="15" customHeight="1" x14ac:dyDescent="0.25">
      <c r="A200" s="27">
        <v>198</v>
      </c>
      <c r="B200" s="26" t="s">
        <v>117</v>
      </c>
      <c r="C200" s="30" t="s">
        <v>32</v>
      </c>
      <c r="D200" s="28" t="s">
        <v>12</v>
      </c>
      <c r="E200" s="24">
        <v>43032</v>
      </c>
      <c r="F200" s="24" t="s">
        <v>40</v>
      </c>
      <c r="G200" s="24">
        <v>43042</v>
      </c>
      <c r="H200" s="23" t="s">
        <v>72</v>
      </c>
      <c r="I200" s="20">
        <v>46000000</v>
      </c>
      <c r="J200" s="21">
        <f>Table5402945[[#This Row],[Yurtiçi İhraç Limiti Nominal Tutar (TL)]]/3.8272</f>
        <v>12019230.76923077</v>
      </c>
      <c r="K200" s="20">
        <v>0</v>
      </c>
      <c r="L200" s="18">
        <f>Table5402945[[#This Row],[Yurtiçi İhraç Limiti Nominal Tutar (TL)]]-Table5402945[[#This Row],[Yurtiçi Satışı Gerçekleşen Nominal Tutar (TL)]]</f>
        <v>46000000</v>
      </c>
      <c r="M200" s="17"/>
      <c r="N200" s="19"/>
      <c r="O200" s="18"/>
      <c r="P200" s="18"/>
      <c r="Q200" s="17"/>
      <c r="R200"/>
      <c r="S200"/>
      <c r="T200"/>
      <c r="U200"/>
      <c r="V200"/>
      <c r="W200"/>
      <c r="X200"/>
      <c r="Y200"/>
    </row>
    <row r="201" spans="1:25" ht="15" customHeight="1" x14ac:dyDescent="0.25">
      <c r="A201" s="27">
        <v>199</v>
      </c>
      <c r="B201" s="26" t="s">
        <v>116</v>
      </c>
      <c r="C201" s="30" t="s">
        <v>32</v>
      </c>
      <c r="D201" s="28" t="s">
        <v>12</v>
      </c>
      <c r="E201" s="24">
        <v>43024</v>
      </c>
      <c r="F201" s="24" t="s">
        <v>40</v>
      </c>
      <c r="G201" s="24">
        <v>43049</v>
      </c>
      <c r="H201" s="23" t="s">
        <v>70</v>
      </c>
      <c r="I201" s="20">
        <v>2000000000</v>
      </c>
      <c r="J201" s="21">
        <f>Table5402945[[#This Row],[Yurtiçi İhraç Limiti Nominal Tutar (TL)]]/3.8713</f>
        <v>516622323.25058764</v>
      </c>
      <c r="K201" s="20">
        <v>320752300</v>
      </c>
      <c r="L201" s="18">
        <f>Table5402945[[#This Row],[Yurtiçi İhraç Limiti Nominal Tutar (TL)]]-Table5402945[[#This Row],[Yurtiçi Satışı Gerçekleşen Nominal Tutar (TL)]]</f>
        <v>1679247700</v>
      </c>
      <c r="M201" s="17"/>
      <c r="N201" s="19"/>
      <c r="O201" s="18"/>
      <c r="P201" s="18"/>
      <c r="Q201" s="17"/>
      <c r="R201"/>
      <c r="S201"/>
      <c r="T201"/>
      <c r="U201"/>
      <c r="V201"/>
      <c r="W201"/>
      <c r="X201"/>
      <c r="Y201"/>
    </row>
    <row r="202" spans="1:25" ht="15" customHeight="1" x14ac:dyDescent="0.25">
      <c r="A202" s="27">
        <v>200</v>
      </c>
      <c r="B202" s="26" t="s">
        <v>115</v>
      </c>
      <c r="C202" s="30" t="s">
        <v>32</v>
      </c>
      <c r="D202" s="28" t="s">
        <v>12</v>
      </c>
      <c r="E202" s="24">
        <v>43039</v>
      </c>
      <c r="F202" s="24" t="s">
        <v>40</v>
      </c>
      <c r="G202" s="24">
        <v>43049</v>
      </c>
      <c r="H202" s="23" t="s">
        <v>72</v>
      </c>
      <c r="I202" s="20">
        <v>520000000</v>
      </c>
      <c r="J202" s="21">
        <f>Table5402945[[#This Row],[Yurtiçi İhraç Limiti Nominal Tutar (TL)]]/3.8713</f>
        <v>134321804.04515278</v>
      </c>
      <c r="K202" s="20">
        <v>0</v>
      </c>
      <c r="L202" s="18">
        <f>Table5402945[[#This Row],[Yurtiçi İhraç Limiti Nominal Tutar (TL)]]-Table5402945[[#This Row],[Yurtiçi Satışı Gerçekleşen Nominal Tutar (TL)]]</f>
        <v>520000000</v>
      </c>
      <c r="M202" s="17"/>
      <c r="N202" s="19"/>
      <c r="O202" s="18"/>
      <c r="P202" s="18"/>
      <c r="Q202" s="17"/>
      <c r="R202"/>
      <c r="S202"/>
      <c r="T202"/>
      <c r="U202"/>
      <c r="V202"/>
      <c r="W202"/>
      <c r="X202"/>
      <c r="Y202"/>
    </row>
    <row r="203" spans="1:25" ht="15" customHeight="1" x14ac:dyDescent="0.25">
      <c r="A203" s="27">
        <v>201</v>
      </c>
      <c r="B203" s="26" t="s">
        <v>114</v>
      </c>
      <c r="C203" s="26" t="s">
        <v>13</v>
      </c>
      <c r="D203" s="28" t="s">
        <v>12</v>
      </c>
      <c r="E203" s="24">
        <v>43010</v>
      </c>
      <c r="F203" s="24" t="s">
        <v>40</v>
      </c>
      <c r="G203" s="24">
        <v>43056</v>
      </c>
      <c r="H203" s="23" t="s">
        <v>72</v>
      </c>
      <c r="I203" s="20">
        <v>500000000</v>
      </c>
      <c r="J203" s="21">
        <f>Table5402945[[#This Row],[Yurtiçi İhraç Limiti Nominal Tutar (TL)]]/3.8862</f>
        <v>128660388.03973033</v>
      </c>
      <c r="K203" s="20">
        <v>175000000</v>
      </c>
      <c r="L203" s="18">
        <f>Table5402945[[#This Row],[Yurtiçi İhraç Limiti Nominal Tutar (TL)]]-Table5402945[[#This Row],[Yurtiçi Satışı Gerçekleşen Nominal Tutar (TL)]]</f>
        <v>325000000</v>
      </c>
      <c r="M203" s="17"/>
      <c r="N203" s="19"/>
      <c r="O203" s="18"/>
      <c r="P203" s="18"/>
      <c r="Q203" s="17"/>
      <c r="R203"/>
      <c r="S203"/>
      <c r="T203"/>
      <c r="U203"/>
      <c r="V203"/>
      <c r="W203"/>
      <c r="X203"/>
      <c r="Y203"/>
    </row>
    <row r="204" spans="1:25" ht="15" customHeight="1" x14ac:dyDescent="0.25">
      <c r="A204" s="27">
        <v>202</v>
      </c>
      <c r="B204" s="26" t="s">
        <v>113</v>
      </c>
      <c r="C204" s="30" t="s">
        <v>39</v>
      </c>
      <c r="D204" s="28" t="s">
        <v>12</v>
      </c>
      <c r="E204" s="24">
        <v>43012</v>
      </c>
      <c r="F204" s="24" t="s">
        <v>40</v>
      </c>
      <c r="G204" s="24">
        <v>43056</v>
      </c>
      <c r="H204" s="23" t="s">
        <v>75</v>
      </c>
      <c r="I204" s="20">
        <v>10000000000</v>
      </c>
      <c r="J204" s="21">
        <f>Table5402945[[#This Row],[Yurtiçi İhraç Limiti Nominal Tutar (TL)]]/3.8862</f>
        <v>2573207760.7946067</v>
      </c>
      <c r="K204" s="20">
        <v>664954200</v>
      </c>
      <c r="L204" s="18">
        <f>Table5402945[[#This Row],[Yurtiçi İhraç Limiti Nominal Tutar (TL)]]-Table5402945[[#This Row],[Yurtiçi Satışı Gerçekleşen Nominal Tutar (TL)]]</f>
        <v>9335045800</v>
      </c>
      <c r="M204" s="17"/>
      <c r="N204" s="19"/>
      <c r="O204" s="18"/>
      <c r="P204" s="18"/>
      <c r="Q204" s="17"/>
      <c r="R204"/>
      <c r="S204"/>
      <c r="T204"/>
      <c r="U204"/>
      <c r="V204"/>
      <c r="W204"/>
      <c r="X204"/>
      <c r="Y204"/>
    </row>
    <row r="205" spans="1:25" ht="15" customHeight="1" x14ac:dyDescent="0.25">
      <c r="A205" s="27">
        <v>203</v>
      </c>
      <c r="B205" s="26" t="s">
        <v>112</v>
      </c>
      <c r="C205" s="30" t="s">
        <v>32</v>
      </c>
      <c r="D205" s="28" t="s">
        <v>12</v>
      </c>
      <c r="E205" s="24">
        <v>43021</v>
      </c>
      <c r="F205" s="24" t="s">
        <v>40</v>
      </c>
      <c r="G205" s="24">
        <v>43056</v>
      </c>
      <c r="H205" s="23" t="s">
        <v>72</v>
      </c>
      <c r="I205" s="20">
        <v>40000000</v>
      </c>
      <c r="J205" s="21">
        <f>Table5402945[[#This Row],[Yurtiçi İhraç Limiti Nominal Tutar (TL)]]/3.8862</f>
        <v>10292831.043178426</v>
      </c>
      <c r="K205" s="20">
        <v>10000000</v>
      </c>
      <c r="L205" s="18">
        <f>Table5402945[[#This Row],[Yurtiçi İhraç Limiti Nominal Tutar (TL)]]-Table5402945[[#This Row],[Yurtiçi Satışı Gerçekleşen Nominal Tutar (TL)]]</f>
        <v>30000000</v>
      </c>
      <c r="M205" s="17"/>
      <c r="N205" s="19"/>
      <c r="O205" s="18"/>
      <c r="P205" s="18"/>
      <c r="Q205" s="17"/>
      <c r="R205"/>
      <c r="S205"/>
      <c r="T205"/>
      <c r="U205"/>
      <c r="V205"/>
      <c r="W205"/>
      <c r="X205"/>
      <c r="Y205"/>
    </row>
    <row r="206" spans="1:25" ht="15" customHeight="1" x14ac:dyDescent="0.25">
      <c r="A206" s="27">
        <v>204</v>
      </c>
      <c r="B206" s="26" t="s">
        <v>111</v>
      </c>
      <c r="C206" s="26" t="s">
        <v>13</v>
      </c>
      <c r="D206" s="28" t="s">
        <v>12</v>
      </c>
      <c r="E206" s="24">
        <v>43034</v>
      </c>
      <c r="F206" s="24" t="s">
        <v>40</v>
      </c>
      <c r="G206" s="24">
        <v>43056</v>
      </c>
      <c r="H206" s="23" t="s">
        <v>72</v>
      </c>
      <c r="I206" s="20">
        <v>250000000</v>
      </c>
      <c r="J206" s="21">
        <f>Table5402945[[#This Row],[Yurtiçi İhraç Limiti Nominal Tutar (TL)]]/3.8862</f>
        <v>64330194.019865163</v>
      </c>
      <c r="K206" s="20">
        <v>0</v>
      </c>
      <c r="L206" s="18">
        <f>Table5402945[[#This Row],[Yurtiçi İhraç Limiti Nominal Tutar (TL)]]-Table5402945[[#This Row],[Yurtiçi Satışı Gerçekleşen Nominal Tutar (TL)]]</f>
        <v>250000000</v>
      </c>
      <c r="M206" s="17"/>
      <c r="N206" s="19"/>
      <c r="O206" s="18"/>
      <c r="P206" s="18"/>
      <c r="Q206" s="17"/>
      <c r="R206"/>
      <c r="S206"/>
      <c r="T206"/>
      <c r="U206"/>
      <c r="V206"/>
      <c r="W206"/>
      <c r="X206"/>
      <c r="Y206"/>
    </row>
    <row r="207" spans="1:25" ht="15" customHeight="1" x14ac:dyDescent="0.25">
      <c r="A207" s="27">
        <v>205</v>
      </c>
      <c r="B207" s="26" t="s">
        <v>110</v>
      </c>
      <c r="C207" s="30" t="s">
        <v>32</v>
      </c>
      <c r="D207" s="28" t="s">
        <v>12</v>
      </c>
      <c r="E207" s="24">
        <v>43035</v>
      </c>
      <c r="F207" s="24" t="s">
        <v>40</v>
      </c>
      <c r="G207" s="24">
        <v>43056</v>
      </c>
      <c r="H207" s="23" t="s">
        <v>70</v>
      </c>
      <c r="I207" s="20">
        <v>885000000</v>
      </c>
      <c r="J207" s="21">
        <f>Table5402945[[#This Row],[Yurtiçi İhraç Limiti Nominal Tutar (TL)]]/3.8862</f>
        <v>227728886.83032268</v>
      </c>
      <c r="K207" s="20">
        <v>0</v>
      </c>
      <c r="L207" s="18">
        <f>Table5402945[[#This Row],[Yurtiçi İhraç Limiti Nominal Tutar (TL)]]-Table5402945[[#This Row],[Yurtiçi Satışı Gerçekleşen Nominal Tutar (TL)]]</f>
        <v>885000000</v>
      </c>
      <c r="M207" s="17"/>
      <c r="N207" s="19"/>
      <c r="O207" s="18"/>
      <c r="P207" s="18"/>
      <c r="Q207" s="17"/>
      <c r="R207"/>
      <c r="S207"/>
      <c r="T207"/>
      <c r="U207"/>
      <c r="V207"/>
      <c r="W207"/>
      <c r="X207"/>
      <c r="Y207"/>
    </row>
    <row r="208" spans="1:25" ht="15" customHeight="1" x14ac:dyDescent="0.25">
      <c r="A208" s="27">
        <v>206</v>
      </c>
      <c r="B208" s="26" t="s">
        <v>109</v>
      </c>
      <c r="C208" s="26" t="s">
        <v>13</v>
      </c>
      <c r="D208" s="28" t="s">
        <v>12</v>
      </c>
      <c r="E208" s="24">
        <v>43040</v>
      </c>
      <c r="F208" s="24" t="s">
        <v>40</v>
      </c>
      <c r="G208" s="24">
        <v>43056</v>
      </c>
      <c r="H208" s="23" t="s">
        <v>72</v>
      </c>
      <c r="I208" s="20">
        <v>105000000</v>
      </c>
      <c r="J208" s="21">
        <f>Table5402945[[#This Row],[Yurtiçi İhraç Limiti Nominal Tutar (TL)]]/3.8862</f>
        <v>27018681.488343369</v>
      </c>
      <c r="K208" s="20">
        <v>0</v>
      </c>
      <c r="L208" s="18">
        <f>Table5402945[[#This Row],[Yurtiçi İhraç Limiti Nominal Tutar (TL)]]-Table5402945[[#This Row],[Yurtiçi Satışı Gerçekleşen Nominal Tutar (TL)]]</f>
        <v>105000000</v>
      </c>
      <c r="M208" s="17"/>
      <c r="N208" s="19"/>
      <c r="O208" s="18"/>
      <c r="P208" s="18"/>
      <c r="Q208" s="17"/>
      <c r="R208"/>
      <c r="S208"/>
      <c r="T208"/>
      <c r="U208"/>
      <c r="V208"/>
      <c r="W208"/>
      <c r="X208"/>
      <c r="Y208"/>
    </row>
    <row r="209" spans="1:25" ht="15" customHeight="1" x14ac:dyDescent="0.25">
      <c r="A209" s="27">
        <v>207</v>
      </c>
      <c r="B209" s="26" t="s">
        <v>108</v>
      </c>
      <c r="C209" s="30" t="s">
        <v>39</v>
      </c>
      <c r="D209" s="28" t="s">
        <v>12</v>
      </c>
      <c r="E209" s="24">
        <v>43040</v>
      </c>
      <c r="F209" s="24" t="s">
        <v>40</v>
      </c>
      <c r="G209" s="24">
        <v>43056</v>
      </c>
      <c r="H209" s="28" t="s">
        <v>78</v>
      </c>
      <c r="I209" s="22"/>
      <c r="J209" s="21"/>
      <c r="K209" s="20"/>
      <c r="L209" s="18"/>
      <c r="M209" s="17">
        <v>6000000000</v>
      </c>
      <c r="N209" s="19" t="s">
        <v>43</v>
      </c>
      <c r="O209" s="18">
        <v>0</v>
      </c>
      <c r="P209" s="18">
        <f>Table5402945[[#This Row],[Yurtdışı İhraç Limiti Nominal Tutar]]-Table5402945[[#This Row],[Yurtdışı Tertip İhraç Belgesi Verilen Nominal Tutar]]</f>
        <v>6000000000</v>
      </c>
      <c r="Q209" s="17">
        <v>0</v>
      </c>
      <c r="R209"/>
      <c r="S209"/>
      <c r="T209"/>
      <c r="U209"/>
      <c r="V209"/>
      <c r="W209"/>
      <c r="X209"/>
      <c r="Y209"/>
    </row>
    <row r="210" spans="1:25" ht="15" customHeight="1" x14ac:dyDescent="0.25">
      <c r="A210" s="27">
        <v>208</v>
      </c>
      <c r="B210" s="26" t="s">
        <v>107</v>
      </c>
      <c r="C210" s="26" t="s">
        <v>13</v>
      </c>
      <c r="D210" s="28" t="s">
        <v>12</v>
      </c>
      <c r="E210" s="24">
        <v>43041</v>
      </c>
      <c r="F210" s="24" t="s">
        <v>40</v>
      </c>
      <c r="G210" s="24">
        <v>43056</v>
      </c>
      <c r="H210" s="23" t="s">
        <v>72</v>
      </c>
      <c r="I210" s="20">
        <v>1000000000</v>
      </c>
      <c r="J210" s="21">
        <f>Table5402945[[#This Row],[Yurtiçi İhraç Limiti Nominal Tutar (TL)]]/3.8862</f>
        <v>257320776.07946065</v>
      </c>
      <c r="K210" s="20">
        <v>400000000</v>
      </c>
      <c r="L210" s="18">
        <f>Table5402945[[#This Row],[Yurtiçi İhraç Limiti Nominal Tutar (TL)]]-Table5402945[[#This Row],[Yurtiçi Satışı Gerçekleşen Nominal Tutar (TL)]]</f>
        <v>600000000</v>
      </c>
      <c r="M210" s="17"/>
      <c r="N210" s="19"/>
      <c r="O210" s="18"/>
      <c r="P210" s="18"/>
      <c r="Q210" s="17"/>
      <c r="R210"/>
      <c r="S210"/>
      <c r="T210"/>
      <c r="U210"/>
      <c r="V210"/>
      <c r="W210"/>
      <c r="X210"/>
      <c r="Y210"/>
    </row>
    <row r="211" spans="1:25" ht="15" customHeight="1" x14ac:dyDescent="0.25">
      <c r="A211" s="27">
        <v>209</v>
      </c>
      <c r="B211" s="26" t="s">
        <v>106</v>
      </c>
      <c r="C211" s="30" t="s">
        <v>32</v>
      </c>
      <c r="D211" s="28" t="s">
        <v>12</v>
      </c>
      <c r="E211" s="24">
        <v>42969</v>
      </c>
      <c r="F211" s="24" t="s">
        <v>40</v>
      </c>
      <c r="G211" s="24">
        <v>43066</v>
      </c>
      <c r="H211" s="23" t="s">
        <v>70</v>
      </c>
      <c r="I211" s="20">
        <v>36000000</v>
      </c>
      <c r="J211" s="21">
        <f>Table5402945[[#This Row],[Yurtiçi İhraç Limiti Nominal Tutar (TL)]]/3.9356</f>
        <v>9147271.064132534</v>
      </c>
      <c r="K211" s="20">
        <v>12000000</v>
      </c>
      <c r="L211" s="18">
        <f>Table5402945[[#This Row],[Yurtiçi İhraç Limiti Nominal Tutar (TL)]]-Table5402945[[#This Row],[Yurtiçi Satışı Gerçekleşen Nominal Tutar (TL)]]</f>
        <v>24000000</v>
      </c>
      <c r="M211" s="17"/>
      <c r="N211" s="19"/>
      <c r="O211" s="18"/>
      <c r="P211" s="18"/>
      <c r="Q211" s="17"/>
      <c r="R211"/>
      <c r="S211"/>
      <c r="T211"/>
      <c r="U211"/>
      <c r="V211"/>
      <c r="W211"/>
      <c r="X211"/>
      <c r="Y211"/>
    </row>
    <row r="212" spans="1:25" ht="15" customHeight="1" x14ac:dyDescent="0.25">
      <c r="A212" s="27">
        <v>210</v>
      </c>
      <c r="B212" s="26" t="s">
        <v>105</v>
      </c>
      <c r="C212" s="30" t="s">
        <v>32</v>
      </c>
      <c r="D212" s="28" t="s">
        <v>12</v>
      </c>
      <c r="E212" s="24">
        <v>43028</v>
      </c>
      <c r="F212" s="24" t="s">
        <v>40</v>
      </c>
      <c r="G212" s="24">
        <v>43066</v>
      </c>
      <c r="H212" s="23" t="s">
        <v>72</v>
      </c>
      <c r="I212" s="20">
        <v>893628000</v>
      </c>
      <c r="J212" s="21">
        <f>Table5402945[[#This Row],[Yurtiçi İhraç Limiti Nominal Tutar (TL)]]/3.9356</f>
        <v>227062709.62496188</v>
      </c>
      <c r="K212" s="20">
        <v>0</v>
      </c>
      <c r="L212" s="18">
        <f>Table5402945[[#This Row],[Yurtiçi İhraç Limiti Nominal Tutar (TL)]]-Table5402945[[#This Row],[Yurtiçi Satışı Gerçekleşen Nominal Tutar (TL)]]</f>
        <v>893628000</v>
      </c>
      <c r="M212" s="17"/>
      <c r="N212" s="19"/>
      <c r="O212" s="18"/>
      <c r="P212" s="18"/>
      <c r="Q212" s="17"/>
      <c r="R212"/>
      <c r="S212"/>
      <c r="T212"/>
      <c r="U212"/>
      <c r="V212"/>
      <c r="W212"/>
      <c r="X212"/>
      <c r="Y212"/>
    </row>
    <row r="213" spans="1:25" ht="15" customHeight="1" x14ac:dyDescent="0.25">
      <c r="A213" s="27">
        <v>211</v>
      </c>
      <c r="B213" s="26" t="s">
        <v>104</v>
      </c>
      <c r="C213" s="30" t="s">
        <v>32</v>
      </c>
      <c r="D213" s="28" t="s">
        <v>31</v>
      </c>
      <c r="E213" s="24">
        <v>43028</v>
      </c>
      <c r="F213" s="24" t="s">
        <v>40</v>
      </c>
      <c r="G213" s="24">
        <v>43066</v>
      </c>
      <c r="H213" s="23" t="s">
        <v>75</v>
      </c>
      <c r="I213" s="20">
        <v>2000000000</v>
      </c>
      <c r="J213" s="21">
        <f>Table5402945[[#This Row],[Yurtiçi İhraç Limiti Nominal Tutar (TL)]]/3.9356</f>
        <v>508181725.78514075</v>
      </c>
      <c r="K213" s="20">
        <v>0</v>
      </c>
      <c r="L213" s="18">
        <f>Table5402945[[#This Row],[Yurtiçi İhraç Limiti Nominal Tutar (TL)]]-Table5402945[[#This Row],[Yurtiçi Satışı Gerçekleşen Nominal Tutar (TL)]]</f>
        <v>2000000000</v>
      </c>
      <c r="M213" s="17"/>
      <c r="N213" s="19"/>
      <c r="O213" s="18"/>
      <c r="P213" s="18"/>
      <c r="Q213" s="17"/>
      <c r="R213"/>
      <c r="S213"/>
      <c r="T213"/>
      <c r="U213"/>
      <c r="V213"/>
      <c r="W213"/>
      <c r="X213"/>
      <c r="Y213"/>
    </row>
    <row r="214" spans="1:25" ht="15" customHeight="1" x14ac:dyDescent="0.25">
      <c r="A214" s="27">
        <v>212</v>
      </c>
      <c r="B214" s="26" t="s">
        <v>103</v>
      </c>
      <c r="C214" s="30" t="s">
        <v>32</v>
      </c>
      <c r="D214" s="28" t="s">
        <v>12</v>
      </c>
      <c r="E214" s="24">
        <v>43039</v>
      </c>
      <c r="F214" s="24" t="s">
        <v>40</v>
      </c>
      <c r="G214" s="24">
        <v>43066</v>
      </c>
      <c r="H214" s="23" t="s">
        <v>72</v>
      </c>
      <c r="I214" s="20">
        <v>250000000</v>
      </c>
      <c r="J214" s="21">
        <f>Table5402945[[#This Row],[Yurtiçi İhraç Limiti Nominal Tutar (TL)]]/3.9356</f>
        <v>63522715.723142594</v>
      </c>
      <c r="K214" s="20">
        <v>200000000</v>
      </c>
      <c r="L214" s="18">
        <f>Table5402945[[#This Row],[Yurtiçi İhraç Limiti Nominal Tutar (TL)]]-Table5402945[[#This Row],[Yurtiçi Satışı Gerçekleşen Nominal Tutar (TL)]]</f>
        <v>50000000</v>
      </c>
      <c r="M214" s="17"/>
      <c r="N214" s="19"/>
      <c r="O214" s="18"/>
      <c r="P214" s="18"/>
      <c r="Q214" s="17"/>
      <c r="R214"/>
      <c r="S214"/>
      <c r="T214"/>
      <c r="U214"/>
      <c r="V214"/>
      <c r="W214"/>
      <c r="X214"/>
      <c r="Y214"/>
    </row>
    <row r="215" spans="1:25" ht="15" customHeight="1" x14ac:dyDescent="0.25">
      <c r="A215" s="27">
        <v>213</v>
      </c>
      <c r="B215" s="26" t="s">
        <v>103</v>
      </c>
      <c r="C215" s="30" t="s">
        <v>32</v>
      </c>
      <c r="D215" s="28" t="s">
        <v>12</v>
      </c>
      <c r="E215" s="24">
        <v>43039</v>
      </c>
      <c r="F215" s="24" t="s">
        <v>40</v>
      </c>
      <c r="G215" s="24">
        <v>43066</v>
      </c>
      <c r="H215" s="23" t="s">
        <v>72</v>
      </c>
      <c r="I215" s="20">
        <v>250000000</v>
      </c>
      <c r="J215" s="21">
        <f>Table5402945[[#This Row],[Yurtiçi İhraç Limiti Nominal Tutar (TL)]]/3.9356</f>
        <v>63522715.723142594</v>
      </c>
      <c r="K215" s="20">
        <v>0</v>
      </c>
      <c r="L215" s="18">
        <f>Table5402945[[#This Row],[Yurtiçi İhraç Limiti Nominal Tutar (TL)]]-Table5402945[[#This Row],[Yurtiçi Satışı Gerçekleşen Nominal Tutar (TL)]]</f>
        <v>250000000</v>
      </c>
      <c r="M215" s="17"/>
      <c r="N215" s="19"/>
      <c r="O215" s="18"/>
      <c r="P215" s="18"/>
      <c r="Q215" s="17"/>
      <c r="R215"/>
      <c r="S215"/>
      <c r="T215"/>
      <c r="U215"/>
      <c r="V215"/>
      <c r="W215"/>
      <c r="X215"/>
      <c r="Y215"/>
    </row>
    <row r="216" spans="1:25" ht="15" customHeight="1" x14ac:dyDescent="0.25">
      <c r="A216" s="27">
        <v>214</v>
      </c>
      <c r="B216" s="26" t="s">
        <v>102</v>
      </c>
      <c r="C216" s="30" t="s">
        <v>32</v>
      </c>
      <c r="D216" s="28" t="s">
        <v>12</v>
      </c>
      <c r="E216" s="24">
        <v>43041</v>
      </c>
      <c r="F216" s="24" t="s">
        <v>40</v>
      </c>
      <c r="G216" s="24">
        <v>43066</v>
      </c>
      <c r="H216" s="23" t="s">
        <v>70</v>
      </c>
      <c r="I216" s="20">
        <v>50000000</v>
      </c>
      <c r="J216" s="21">
        <f>Table5402945[[#This Row],[Yurtiçi İhraç Limiti Nominal Tutar (TL)]]/3.9356</f>
        <v>12704543.144628519</v>
      </c>
      <c r="K216" s="20">
        <v>20000000</v>
      </c>
      <c r="L216" s="18">
        <f>Table5402945[[#This Row],[Yurtiçi İhraç Limiti Nominal Tutar (TL)]]-Table5402945[[#This Row],[Yurtiçi Satışı Gerçekleşen Nominal Tutar (TL)]]</f>
        <v>30000000</v>
      </c>
      <c r="M216" s="17"/>
      <c r="N216" s="19"/>
      <c r="O216" s="18"/>
      <c r="P216" s="18"/>
      <c r="Q216" s="17"/>
      <c r="R216"/>
      <c r="S216"/>
      <c r="T216"/>
      <c r="U216"/>
      <c r="V216"/>
      <c r="W216"/>
      <c r="X216"/>
      <c r="Y216"/>
    </row>
    <row r="217" spans="1:25" ht="15" customHeight="1" x14ac:dyDescent="0.25">
      <c r="A217" s="27">
        <v>215</v>
      </c>
      <c r="B217" s="26" t="s">
        <v>58</v>
      </c>
      <c r="C217" s="30" t="s">
        <v>32</v>
      </c>
      <c r="D217" s="28" t="s">
        <v>12</v>
      </c>
      <c r="E217" s="24">
        <v>43042</v>
      </c>
      <c r="F217" s="24" t="s">
        <v>40</v>
      </c>
      <c r="G217" s="24">
        <v>43066</v>
      </c>
      <c r="H217" s="23" t="s">
        <v>70</v>
      </c>
      <c r="I217" s="20">
        <v>1750000000</v>
      </c>
      <c r="J217" s="21">
        <f>Table5402945[[#This Row],[Yurtiçi İhraç Limiti Nominal Tutar (TL)]]/3.9356</f>
        <v>444659010.06199819</v>
      </c>
      <c r="K217" s="20">
        <v>172050000</v>
      </c>
      <c r="L217" s="18">
        <f>Table5402945[[#This Row],[Yurtiçi İhraç Limiti Nominal Tutar (TL)]]-Table5402945[[#This Row],[Yurtiçi Satışı Gerçekleşen Nominal Tutar (TL)]]</f>
        <v>1577950000</v>
      </c>
      <c r="M217" s="17"/>
      <c r="N217" s="19"/>
      <c r="O217" s="18"/>
      <c r="P217" s="18"/>
      <c r="Q217" s="17"/>
      <c r="R217"/>
      <c r="S217"/>
      <c r="T217"/>
      <c r="U217"/>
      <c r="V217"/>
      <c r="W217"/>
      <c r="X217"/>
      <c r="Y217"/>
    </row>
    <row r="218" spans="1:25" ht="15" customHeight="1" x14ac:dyDescent="0.25">
      <c r="A218" s="27">
        <v>216</v>
      </c>
      <c r="B218" s="26" t="s">
        <v>101</v>
      </c>
      <c r="C218" s="30" t="s">
        <v>32</v>
      </c>
      <c r="D218" s="28" t="s">
        <v>12</v>
      </c>
      <c r="E218" s="24">
        <v>43047</v>
      </c>
      <c r="F218" s="24" t="s">
        <v>40</v>
      </c>
      <c r="G218" s="24">
        <v>43066</v>
      </c>
      <c r="H218" s="23" t="s">
        <v>72</v>
      </c>
      <c r="I218" s="20">
        <v>4500000000</v>
      </c>
      <c r="J218" s="21">
        <f>Table5402945[[#This Row],[Yurtiçi İhraç Limiti Nominal Tutar (TL)]]/3.9356</f>
        <v>1143408883.0165668</v>
      </c>
      <c r="K218" s="20">
        <v>0</v>
      </c>
      <c r="L218" s="18">
        <f>Table5402945[[#This Row],[Yurtiçi İhraç Limiti Nominal Tutar (TL)]]-Table5402945[[#This Row],[Yurtiçi Satışı Gerçekleşen Nominal Tutar (TL)]]</f>
        <v>4500000000</v>
      </c>
      <c r="M218" s="17"/>
      <c r="N218" s="19"/>
      <c r="O218" s="18"/>
      <c r="P218" s="18"/>
      <c r="Q218" s="17"/>
      <c r="R218"/>
      <c r="S218"/>
      <c r="T218"/>
      <c r="U218"/>
      <c r="V218"/>
      <c r="W218"/>
      <c r="X218"/>
      <c r="Y218"/>
    </row>
    <row r="219" spans="1:25" ht="15" customHeight="1" x14ac:dyDescent="0.25">
      <c r="A219" s="27">
        <v>217</v>
      </c>
      <c r="B219" s="26" t="s">
        <v>100</v>
      </c>
      <c r="C219" s="26" t="s">
        <v>13</v>
      </c>
      <c r="D219" s="28" t="s">
        <v>12</v>
      </c>
      <c r="E219" s="24">
        <v>43054</v>
      </c>
      <c r="F219" s="24" t="s">
        <v>40</v>
      </c>
      <c r="G219" s="24">
        <v>43066</v>
      </c>
      <c r="H219" s="23" t="s">
        <v>70</v>
      </c>
      <c r="I219" s="20">
        <v>300000000</v>
      </c>
      <c r="J219" s="21">
        <f>Table5402945[[#This Row],[Yurtiçi İhraç Limiti Nominal Tutar (TL)]]/3.9356</f>
        <v>76227258.867771119</v>
      </c>
      <c r="K219" s="20">
        <v>0</v>
      </c>
      <c r="L219" s="18">
        <f>Table5402945[[#This Row],[Yurtiçi İhraç Limiti Nominal Tutar (TL)]]-Table5402945[[#This Row],[Yurtiçi Satışı Gerçekleşen Nominal Tutar (TL)]]</f>
        <v>300000000</v>
      </c>
      <c r="M219" s="17"/>
      <c r="N219" s="19"/>
      <c r="O219" s="18"/>
      <c r="P219" s="18"/>
      <c r="Q219" s="17"/>
      <c r="R219"/>
      <c r="S219"/>
      <c r="T219"/>
      <c r="U219"/>
      <c r="V219"/>
      <c r="W219"/>
      <c r="X219"/>
      <c r="Y219"/>
    </row>
    <row r="220" spans="1:25" ht="15" customHeight="1" x14ac:dyDescent="0.25">
      <c r="A220" s="27">
        <v>218</v>
      </c>
      <c r="B220" s="26" t="s">
        <v>99</v>
      </c>
      <c r="C220" s="26" t="s">
        <v>39</v>
      </c>
      <c r="D220" s="28" t="s">
        <v>12</v>
      </c>
      <c r="E220" s="24">
        <v>43024</v>
      </c>
      <c r="F220" s="24" t="s">
        <v>40</v>
      </c>
      <c r="G220" s="24">
        <v>43075</v>
      </c>
      <c r="H220" s="23" t="s">
        <v>75</v>
      </c>
      <c r="I220" s="20">
        <v>10000000000</v>
      </c>
      <c r="J220" s="21">
        <f>Table5402945[[#This Row],[Yurtiçi İhraç Limiti Nominal Tutar (TL)]]/3.8597</f>
        <v>2590874938.4667201</v>
      </c>
      <c r="K220" s="20">
        <v>0</v>
      </c>
      <c r="L220" s="18">
        <f>Table5402945[[#This Row],[Yurtiçi İhraç Limiti Nominal Tutar (TL)]]-Table5402945[[#This Row],[Yurtiçi Satışı Gerçekleşen Nominal Tutar (TL)]]</f>
        <v>10000000000</v>
      </c>
      <c r="M220" s="17"/>
      <c r="N220" s="19"/>
      <c r="O220" s="18"/>
      <c r="P220" s="18"/>
      <c r="Q220" s="17"/>
      <c r="R220"/>
      <c r="S220"/>
      <c r="T220"/>
      <c r="U220"/>
      <c r="V220"/>
      <c r="W220"/>
      <c r="X220"/>
      <c r="Y220"/>
    </row>
    <row r="221" spans="1:25" ht="15" customHeight="1" x14ac:dyDescent="0.25">
      <c r="A221" s="27">
        <v>219</v>
      </c>
      <c r="B221" s="26" t="s">
        <v>98</v>
      </c>
      <c r="C221" s="30" t="s">
        <v>32</v>
      </c>
      <c r="D221" s="28" t="s">
        <v>12</v>
      </c>
      <c r="E221" s="24">
        <v>43046</v>
      </c>
      <c r="F221" s="24" t="s">
        <v>40</v>
      </c>
      <c r="G221" s="24">
        <v>43075</v>
      </c>
      <c r="H221" s="23" t="s">
        <v>75</v>
      </c>
      <c r="I221" s="20">
        <v>150000000</v>
      </c>
      <c r="J221" s="21">
        <f>Table5402945[[#This Row],[Yurtiçi İhraç Limiti Nominal Tutar (TL)]]/3.8597</f>
        <v>38863124.077000804</v>
      </c>
      <c r="K221" s="20">
        <v>41000000</v>
      </c>
      <c r="L221" s="18">
        <f>Table5402945[[#This Row],[Yurtiçi İhraç Limiti Nominal Tutar (TL)]]-Table5402945[[#This Row],[Yurtiçi Satışı Gerçekleşen Nominal Tutar (TL)]]</f>
        <v>109000000</v>
      </c>
      <c r="M221" s="17"/>
      <c r="N221" s="19"/>
      <c r="O221" s="18"/>
      <c r="P221" s="18"/>
      <c r="Q221" s="17"/>
      <c r="R221"/>
      <c r="S221"/>
      <c r="T221"/>
      <c r="U221"/>
      <c r="V221"/>
      <c r="W221"/>
      <c r="X221"/>
      <c r="Y221"/>
    </row>
    <row r="222" spans="1:25" ht="15" customHeight="1" x14ac:dyDescent="0.25">
      <c r="A222" s="27">
        <v>220</v>
      </c>
      <c r="B222" s="26" t="s">
        <v>97</v>
      </c>
      <c r="C222" s="26" t="s">
        <v>13</v>
      </c>
      <c r="D222" s="28" t="s">
        <v>12</v>
      </c>
      <c r="E222" s="24">
        <v>43047</v>
      </c>
      <c r="F222" s="24" t="s">
        <v>40</v>
      </c>
      <c r="G222" s="24">
        <v>43075</v>
      </c>
      <c r="H222" s="28" t="s">
        <v>72</v>
      </c>
      <c r="I222" s="20">
        <v>400000000</v>
      </c>
      <c r="J222" s="21">
        <f>Table5402945[[#This Row],[Yurtiçi İhraç Limiti Nominal Tutar (TL)]]/3.8597</f>
        <v>103634997.53866881</v>
      </c>
      <c r="K222" s="20">
        <v>0</v>
      </c>
      <c r="L222" s="18">
        <f>Table5402945[[#This Row],[Yurtiçi İhraç Limiti Nominal Tutar (TL)]]-Table5402945[[#This Row],[Yurtiçi Satışı Gerçekleşen Nominal Tutar (TL)]]</f>
        <v>400000000</v>
      </c>
      <c r="M222" s="17"/>
      <c r="N222" s="19"/>
      <c r="O222" s="18"/>
      <c r="P222" s="18"/>
      <c r="Q222" s="17"/>
      <c r="R222"/>
      <c r="S222"/>
      <c r="T222"/>
      <c r="U222"/>
      <c r="V222"/>
      <c r="W222"/>
      <c r="X222"/>
      <c r="Y222"/>
    </row>
    <row r="223" spans="1:25" ht="15" customHeight="1" x14ac:dyDescent="0.25">
      <c r="A223" s="27">
        <v>221</v>
      </c>
      <c r="B223" s="26" t="s">
        <v>96</v>
      </c>
      <c r="C223" s="30" t="s">
        <v>32</v>
      </c>
      <c r="D223" s="28" t="s">
        <v>12</v>
      </c>
      <c r="E223" s="24">
        <v>43048</v>
      </c>
      <c r="F223" s="24" t="s">
        <v>40</v>
      </c>
      <c r="G223" s="24">
        <v>43075</v>
      </c>
      <c r="H223" s="28" t="s">
        <v>72</v>
      </c>
      <c r="I223" s="20">
        <v>390000000</v>
      </c>
      <c r="J223" s="21">
        <f>Table5402945[[#This Row],[Yurtiçi İhraç Limiti Nominal Tutar (TL)]]/3.8597</f>
        <v>101044122.60020208</v>
      </c>
      <c r="K223" s="20">
        <v>0</v>
      </c>
      <c r="L223" s="18">
        <f>Table5402945[[#This Row],[Yurtiçi İhraç Limiti Nominal Tutar (TL)]]-Table5402945[[#This Row],[Yurtiçi Satışı Gerçekleşen Nominal Tutar (TL)]]</f>
        <v>390000000</v>
      </c>
      <c r="M223" s="17"/>
      <c r="N223" s="19"/>
      <c r="O223" s="18"/>
      <c r="P223" s="18"/>
      <c r="Q223" s="17"/>
      <c r="R223"/>
      <c r="S223"/>
      <c r="T223"/>
      <c r="U223"/>
      <c r="V223"/>
      <c r="W223"/>
      <c r="X223"/>
      <c r="Y223"/>
    </row>
    <row r="224" spans="1:25" ht="15" customHeight="1" x14ac:dyDescent="0.25">
      <c r="A224" s="27">
        <v>222</v>
      </c>
      <c r="B224" s="26" t="s">
        <v>95</v>
      </c>
      <c r="C224" s="26" t="s">
        <v>39</v>
      </c>
      <c r="D224" s="28" t="s">
        <v>12</v>
      </c>
      <c r="E224" s="24">
        <v>43052</v>
      </c>
      <c r="F224" s="24" t="s">
        <v>40</v>
      </c>
      <c r="G224" s="24">
        <v>43075</v>
      </c>
      <c r="H224" s="28" t="s">
        <v>72</v>
      </c>
      <c r="I224" s="20">
        <v>300000000</v>
      </c>
      <c r="J224" s="21">
        <f>Table5402945[[#This Row],[Yurtiçi İhraç Limiti Nominal Tutar (TL)]]/3.8597</f>
        <v>77726248.154001608</v>
      </c>
      <c r="K224" s="20">
        <v>0</v>
      </c>
      <c r="L224" s="18">
        <f>Table5402945[[#This Row],[Yurtiçi İhraç Limiti Nominal Tutar (TL)]]-Table5402945[[#This Row],[Yurtiçi Satışı Gerçekleşen Nominal Tutar (TL)]]</f>
        <v>300000000</v>
      </c>
      <c r="M224" s="17"/>
      <c r="N224" s="19"/>
      <c r="O224" s="18"/>
      <c r="P224" s="18"/>
      <c r="Q224" s="17"/>
      <c r="R224"/>
      <c r="S224"/>
      <c r="T224"/>
      <c r="U224"/>
      <c r="V224"/>
      <c r="W224"/>
      <c r="X224"/>
      <c r="Y224"/>
    </row>
    <row r="225" spans="1:25" ht="15" customHeight="1" x14ac:dyDescent="0.25">
      <c r="A225" s="27">
        <v>223</v>
      </c>
      <c r="B225" s="26" t="s">
        <v>94</v>
      </c>
      <c r="C225" s="30" t="s">
        <v>32</v>
      </c>
      <c r="D225" s="28" t="s">
        <v>31</v>
      </c>
      <c r="E225" s="24">
        <v>43053</v>
      </c>
      <c r="F225" s="24" t="s">
        <v>40</v>
      </c>
      <c r="G225" s="24">
        <v>43075</v>
      </c>
      <c r="H225" s="28" t="s">
        <v>72</v>
      </c>
      <c r="I225" s="20">
        <v>171990000</v>
      </c>
      <c r="J225" s="21">
        <f>Table5402945[[#This Row],[Yurtiçi İhraç Limiti Nominal Tutar (TL)]]/3.8597</f>
        <v>44560458.066689119</v>
      </c>
      <c r="K225" s="20">
        <v>0</v>
      </c>
      <c r="L225" s="18">
        <f>Table5402945[[#This Row],[Yurtiçi İhraç Limiti Nominal Tutar (TL)]]-Table5402945[[#This Row],[Yurtiçi Satışı Gerçekleşen Nominal Tutar (TL)]]</f>
        <v>171990000</v>
      </c>
      <c r="M225" s="17"/>
      <c r="N225" s="19"/>
      <c r="O225" s="18"/>
      <c r="P225" s="18"/>
      <c r="Q225" s="17"/>
      <c r="R225"/>
      <c r="S225"/>
      <c r="T225"/>
      <c r="U225"/>
      <c r="V225"/>
      <c r="W225"/>
      <c r="X225"/>
      <c r="Y225"/>
    </row>
    <row r="226" spans="1:25" ht="15" customHeight="1" x14ac:dyDescent="0.25">
      <c r="A226" s="27">
        <v>224</v>
      </c>
      <c r="B226" s="26" t="s">
        <v>93</v>
      </c>
      <c r="C226" s="26" t="s">
        <v>39</v>
      </c>
      <c r="D226" s="28" t="s">
        <v>12</v>
      </c>
      <c r="E226" s="24">
        <v>43055</v>
      </c>
      <c r="F226" s="24" t="s">
        <v>40</v>
      </c>
      <c r="G226" s="24">
        <v>43075</v>
      </c>
      <c r="H226" s="28" t="s">
        <v>78</v>
      </c>
      <c r="I226" s="20"/>
      <c r="J226" s="18"/>
      <c r="K226" s="20"/>
      <c r="L226" s="18"/>
      <c r="M226" s="17">
        <v>750000000</v>
      </c>
      <c r="N226" s="19" t="s">
        <v>43</v>
      </c>
      <c r="O226" s="18">
        <v>0</v>
      </c>
      <c r="P226" s="18">
        <f>Table5402945[[#This Row],[Yurtdışı İhraç Limiti Nominal Tutar]]-Table5402945[[#This Row],[Yurtdışı Tertip İhraç Belgesi Verilen Nominal Tutar]]</f>
        <v>750000000</v>
      </c>
      <c r="Q226" s="17">
        <v>0</v>
      </c>
      <c r="R226"/>
      <c r="S226"/>
      <c r="T226"/>
      <c r="U226"/>
      <c r="V226"/>
      <c r="W226"/>
      <c r="X226"/>
      <c r="Y226"/>
    </row>
    <row r="227" spans="1:25" ht="15" customHeight="1" x14ac:dyDescent="0.25">
      <c r="A227" s="27">
        <v>225</v>
      </c>
      <c r="B227" s="26" t="s">
        <v>92</v>
      </c>
      <c r="C227" s="26" t="s">
        <v>39</v>
      </c>
      <c r="D227" s="28" t="s">
        <v>12</v>
      </c>
      <c r="E227" s="24">
        <v>43059</v>
      </c>
      <c r="F227" s="24" t="s">
        <v>40</v>
      </c>
      <c r="G227" s="24">
        <v>43075</v>
      </c>
      <c r="H227" s="28" t="s">
        <v>72</v>
      </c>
      <c r="I227" s="20">
        <v>500000000</v>
      </c>
      <c r="J227" s="21">
        <f>Table5402945[[#This Row],[Yurtiçi İhraç Limiti Nominal Tutar (TL)]]/3.8597</f>
        <v>129543746.923336</v>
      </c>
      <c r="K227" s="20">
        <v>300000000</v>
      </c>
      <c r="L227" s="18">
        <f>Table5402945[[#This Row],[Yurtiçi İhraç Limiti Nominal Tutar (TL)]]-Table5402945[[#This Row],[Yurtiçi Satışı Gerçekleşen Nominal Tutar (TL)]]</f>
        <v>200000000</v>
      </c>
      <c r="M227" s="17"/>
      <c r="N227" s="19"/>
      <c r="O227" s="18"/>
      <c r="P227" s="18"/>
      <c r="Q227" s="17"/>
      <c r="R227"/>
      <c r="S227"/>
      <c r="T227"/>
      <c r="U227"/>
      <c r="V227"/>
      <c r="W227"/>
      <c r="X227"/>
      <c r="Y227"/>
    </row>
    <row r="228" spans="1:25" ht="15" customHeight="1" x14ac:dyDescent="0.25">
      <c r="A228" s="27">
        <v>226</v>
      </c>
      <c r="B228" s="26" t="s">
        <v>91</v>
      </c>
      <c r="C228" s="30" t="s">
        <v>32</v>
      </c>
      <c r="D228" s="28" t="s">
        <v>12</v>
      </c>
      <c r="E228" s="24">
        <v>43059</v>
      </c>
      <c r="F228" s="24" t="s">
        <v>40</v>
      </c>
      <c r="G228" s="24">
        <v>43075</v>
      </c>
      <c r="H228" s="23" t="s">
        <v>70</v>
      </c>
      <c r="I228" s="20">
        <v>250000000</v>
      </c>
      <c r="J228" s="21">
        <f>Table5402945[[#This Row],[Yurtiçi İhraç Limiti Nominal Tutar (TL)]]/3.8597</f>
        <v>64771873.461668</v>
      </c>
      <c r="K228" s="20">
        <v>163050000</v>
      </c>
      <c r="L228" s="18">
        <f>Table5402945[[#This Row],[Yurtiçi İhraç Limiti Nominal Tutar (TL)]]-Table5402945[[#This Row],[Yurtiçi Satışı Gerçekleşen Nominal Tutar (TL)]]</f>
        <v>86950000</v>
      </c>
      <c r="M228" s="17"/>
      <c r="N228" s="19"/>
      <c r="O228" s="18"/>
      <c r="P228" s="18"/>
      <c r="Q228" s="17"/>
      <c r="R228"/>
      <c r="S228"/>
      <c r="T228"/>
      <c r="U228"/>
      <c r="V228"/>
      <c r="W228"/>
      <c r="X228"/>
      <c r="Y228"/>
    </row>
    <row r="229" spans="1:25" ht="15" customHeight="1" x14ac:dyDescent="0.25">
      <c r="A229" s="27">
        <v>227</v>
      </c>
      <c r="B229" s="26" t="s">
        <v>90</v>
      </c>
      <c r="C229" s="26" t="s">
        <v>25</v>
      </c>
      <c r="D229" s="28" t="s">
        <v>24</v>
      </c>
      <c r="E229" s="24">
        <v>43066</v>
      </c>
      <c r="F229" s="24" t="s">
        <v>40</v>
      </c>
      <c r="G229" s="24">
        <v>43075</v>
      </c>
      <c r="H229" s="28" t="s">
        <v>72</v>
      </c>
      <c r="I229" s="20">
        <v>500000000</v>
      </c>
      <c r="J229" s="21">
        <f>Table5402945[[#This Row],[Yurtiçi İhraç Limiti Nominal Tutar (TL)]]/3.8597</f>
        <v>129543746.923336</v>
      </c>
      <c r="K229" s="20">
        <v>497650000</v>
      </c>
      <c r="L229" s="18">
        <f>Table5402945[[#This Row],[Yurtiçi İhraç Limiti Nominal Tutar (TL)]]-Table5402945[[#This Row],[Yurtiçi Satışı Gerçekleşen Nominal Tutar (TL)]]</f>
        <v>2350000</v>
      </c>
      <c r="M229" s="17"/>
      <c r="N229" s="19"/>
      <c r="O229" s="18"/>
      <c r="P229" s="18"/>
      <c r="Q229" s="17"/>
      <c r="R229"/>
      <c r="S229"/>
      <c r="T229"/>
      <c r="U229"/>
      <c r="V229"/>
      <c r="W229"/>
      <c r="X229"/>
      <c r="Y229"/>
    </row>
    <row r="230" spans="1:25" ht="15" customHeight="1" x14ac:dyDescent="0.25">
      <c r="A230" s="27">
        <v>228</v>
      </c>
      <c r="B230" s="26" t="s">
        <v>89</v>
      </c>
      <c r="C230" s="30" t="s">
        <v>32</v>
      </c>
      <c r="D230" s="28" t="s">
        <v>31</v>
      </c>
      <c r="E230" s="24">
        <v>43066</v>
      </c>
      <c r="F230" s="24" t="s">
        <v>40</v>
      </c>
      <c r="G230" s="24">
        <v>43075</v>
      </c>
      <c r="H230" s="23" t="s">
        <v>70</v>
      </c>
      <c r="I230" s="20">
        <v>1000000000</v>
      </c>
      <c r="J230" s="21">
        <f>Table5402945[[#This Row],[Yurtiçi İhraç Limiti Nominal Tutar (TL)]]/3.8597</f>
        <v>259087493.846672</v>
      </c>
      <c r="K230" s="20">
        <v>100000000</v>
      </c>
      <c r="L230" s="18">
        <f>Table5402945[[#This Row],[Yurtiçi İhraç Limiti Nominal Tutar (TL)]]-Table5402945[[#This Row],[Yurtiçi Satışı Gerçekleşen Nominal Tutar (TL)]]</f>
        <v>900000000</v>
      </c>
      <c r="M230" s="17"/>
      <c r="N230" s="19"/>
      <c r="O230" s="18"/>
      <c r="P230" s="18"/>
      <c r="Q230" s="17"/>
      <c r="R230"/>
      <c r="S230"/>
      <c r="T230"/>
      <c r="U230"/>
      <c r="V230"/>
      <c r="W230"/>
      <c r="X230"/>
      <c r="Y230"/>
    </row>
    <row r="231" spans="1:25" ht="15" customHeight="1" x14ac:dyDescent="0.25">
      <c r="A231" s="27">
        <v>229</v>
      </c>
      <c r="B231" s="26" t="s">
        <v>88</v>
      </c>
      <c r="C231" s="26" t="s">
        <v>25</v>
      </c>
      <c r="D231" s="28" t="s">
        <v>24</v>
      </c>
      <c r="E231" s="24">
        <v>43066</v>
      </c>
      <c r="F231" s="24" t="s">
        <v>40</v>
      </c>
      <c r="G231" s="24">
        <v>43084</v>
      </c>
      <c r="H231" s="28" t="s">
        <v>72</v>
      </c>
      <c r="I231" s="20">
        <v>500000000</v>
      </c>
      <c r="J231" s="21">
        <f>Table5402945[[#This Row],[Yurtiçi İhraç Limiti Nominal Tutar (TL)]]/3.8597</f>
        <v>129543746.923336</v>
      </c>
      <c r="K231" s="20">
        <v>0</v>
      </c>
      <c r="L231" s="18">
        <f>Table5402945[[#This Row],[Yurtiçi İhraç Limiti Nominal Tutar (TL)]]-Table5402945[[#This Row],[Yurtiçi Satışı Gerçekleşen Nominal Tutar (TL)]]</f>
        <v>500000000</v>
      </c>
      <c r="M231" s="18"/>
      <c r="N231" s="18"/>
      <c r="O231" s="18"/>
      <c r="P231" s="18"/>
      <c r="Q231" s="17"/>
      <c r="R231"/>
      <c r="S231"/>
      <c r="T231"/>
      <c r="U231"/>
      <c r="V231"/>
      <c r="W231"/>
      <c r="X231"/>
      <c r="Y231"/>
    </row>
    <row r="232" spans="1:25" ht="15" customHeight="1" x14ac:dyDescent="0.25">
      <c r="A232" s="27">
        <v>230</v>
      </c>
      <c r="B232" s="26" t="s">
        <v>87</v>
      </c>
      <c r="C232" s="30" t="s">
        <v>32</v>
      </c>
      <c r="D232" s="28" t="s">
        <v>30</v>
      </c>
      <c r="E232" s="24">
        <v>43047</v>
      </c>
      <c r="F232" s="24" t="s">
        <v>40</v>
      </c>
      <c r="G232" s="24">
        <v>43084</v>
      </c>
      <c r="H232" s="28" t="s">
        <v>86</v>
      </c>
      <c r="I232" s="20">
        <v>150000000</v>
      </c>
      <c r="J232" s="21">
        <f>Table5402945[[#This Row],[Yurtiçi İhraç Limiti Nominal Tutar (TL)]]/3.866</f>
        <v>38799793.067770302</v>
      </c>
      <c r="K232" s="20">
        <v>2080000</v>
      </c>
      <c r="L232" s="18">
        <f>Table5402945[[#This Row],[Yurtiçi İhraç Limiti Nominal Tutar (TL)]]-Table5402945[[#This Row],[Yurtiçi Satışı Gerçekleşen Nominal Tutar (TL)]]</f>
        <v>147920000</v>
      </c>
      <c r="M232" s="17"/>
      <c r="N232" s="19"/>
      <c r="O232" s="18"/>
      <c r="P232" s="18"/>
      <c r="Q232" s="17"/>
      <c r="R232"/>
      <c r="S232"/>
      <c r="T232"/>
      <c r="U232"/>
      <c r="V232"/>
      <c r="W232"/>
      <c r="X232"/>
      <c r="Y232"/>
    </row>
    <row r="233" spans="1:25" ht="15" customHeight="1" x14ac:dyDescent="0.25">
      <c r="A233" s="27">
        <v>231</v>
      </c>
      <c r="B233" s="26" t="s">
        <v>85</v>
      </c>
      <c r="C233" s="30" t="s">
        <v>32</v>
      </c>
      <c r="D233" s="28" t="s">
        <v>12</v>
      </c>
      <c r="E233" s="24">
        <v>43060</v>
      </c>
      <c r="F233" s="24" t="s">
        <v>40</v>
      </c>
      <c r="G233" s="24">
        <v>43084</v>
      </c>
      <c r="H233" s="28" t="s">
        <v>72</v>
      </c>
      <c r="I233" s="20">
        <v>10500000</v>
      </c>
      <c r="J233" s="21">
        <f>Table5402945[[#This Row],[Yurtiçi İhraç Limiti Nominal Tutar (TL)]]/3.866</f>
        <v>2715985.5147439213</v>
      </c>
      <c r="K233" s="20">
        <v>0</v>
      </c>
      <c r="L233" s="18">
        <f>Table5402945[[#This Row],[Yurtiçi İhraç Limiti Nominal Tutar (TL)]]-Table5402945[[#This Row],[Yurtiçi Satışı Gerçekleşen Nominal Tutar (TL)]]</f>
        <v>10500000</v>
      </c>
      <c r="M233" s="17"/>
      <c r="N233" s="19"/>
      <c r="O233" s="18"/>
      <c r="P233" s="18"/>
      <c r="Q233" s="17"/>
      <c r="R233"/>
      <c r="S233"/>
      <c r="T233"/>
      <c r="U233"/>
      <c r="V233"/>
      <c r="W233"/>
      <c r="X233"/>
      <c r="Y233"/>
    </row>
    <row r="234" spans="1:25" ht="15" customHeight="1" x14ac:dyDescent="0.25">
      <c r="A234" s="27">
        <v>232</v>
      </c>
      <c r="B234" s="26" t="s">
        <v>84</v>
      </c>
      <c r="C234" s="26" t="s">
        <v>39</v>
      </c>
      <c r="D234" s="28" t="s">
        <v>12</v>
      </c>
      <c r="E234" s="24">
        <v>43062</v>
      </c>
      <c r="F234" s="24" t="s">
        <v>40</v>
      </c>
      <c r="G234" s="24">
        <v>43084</v>
      </c>
      <c r="H234" s="28" t="s">
        <v>72</v>
      </c>
      <c r="I234" s="20">
        <v>250000000</v>
      </c>
      <c r="J234" s="21">
        <f>Table5402945[[#This Row],[Yurtiçi İhraç Limiti Nominal Tutar (TL)]]/3.866</f>
        <v>64666321.779617175</v>
      </c>
      <c r="K234" s="20">
        <v>0</v>
      </c>
      <c r="L234" s="18">
        <f>Table5402945[[#This Row],[Yurtiçi İhraç Limiti Nominal Tutar (TL)]]-Table5402945[[#This Row],[Yurtiçi Satışı Gerçekleşen Nominal Tutar (TL)]]</f>
        <v>250000000</v>
      </c>
      <c r="M234" s="17"/>
      <c r="N234" s="19"/>
      <c r="O234" s="18"/>
      <c r="P234" s="18"/>
      <c r="Q234" s="17"/>
      <c r="R234"/>
      <c r="S234"/>
      <c r="T234"/>
      <c r="U234"/>
      <c r="V234"/>
      <c r="W234"/>
      <c r="X234"/>
      <c r="Y234"/>
    </row>
    <row r="235" spans="1:25" ht="15" customHeight="1" x14ac:dyDescent="0.25">
      <c r="A235" s="27">
        <v>233</v>
      </c>
      <c r="B235" s="26" t="s">
        <v>83</v>
      </c>
      <c r="C235" s="30" t="s">
        <v>32</v>
      </c>
      <c r="D235" s="28" t="s">
        <v>12</v>
      </c>
      <c r="E235" s="24">
        <v>43062</v>
      </c>
      <c r="F235" s="24" t="s">
        <v>40</v>
      </c>
      <c r="G235" s="24">
        <v>43084</v>
      </c>
      <c r="H235" s="28" t="s">
        <v>72</v>
      </c>
      <c r="I235" s="20">
        <v>300000000</v>
      </c>
      <c r="J235" s="21">
        <f>Table5402945[[#This Row],[Yurtiçi İhraç Limiti Nominal Tutar (TL)]]/3.866</f>
        <v>77599586.135540605</v>
      </c>
      <c r="K235" s="20">
        <v>0</v>
      </c>
      <c r="L235" s="18">
        <f>Table5402945[[#This Row],[Yurtiçi İhraç Limiti Nominal Tutar (TL)]]-Table5402945[[#This Row],[Yurtiçi Satışı Gerçekleşen Nominal Tutar (TL)]]</f>
        <v>300000000</v>
      </c>
      <c r="M235" s="17"/>
      <c r="N235" s="19"/>
      <c r="O235" s="18"/>
      <c r="P235" s="18"/>
      <c r="Q235" s="17"/>
      <c r="R235"/>
      <c r="S235"/>
      <c r="T235"/>
      <c r="U235"/>
      <c r="V235"/>
      <c r="W235"/>
      <c r="X235"/>
      <c r="Y235"/>
    </row>
    <row r="236" spans="1:25" ht="15" customHeight="1" x14ac:dyDescent="0.25">
      <c r="A236" s="27">
        <v>234</v>
      </c>
      <c r="B236" s="26" t="s">
        <v>83</v>
      </c>
      <c r="C236" s="30" t="s">
        <v>32</v>
      </c>
      <c r="D236" s="28" t="s">
        <v>12</v>
      </c>
      <c r="E236" s="24">
        <v>43062</v>
      </c>
      <c r="F236" s="24" t="s">
        <v>40</v>
      </c>
      <c r="G236" s="24">
        <v>43084</v>
      </c>
      <c r="H236" s="28" t="s">
        <v>72</v>
      </c>
      <c r="I236" s="20">
        <v>100000000</v>
      </c>
      <c r="J236" s="21">
        <f>Table5402945[[#This Row],[Yurtiçi İhraç Limiti Nominal Tutar (TL)]]/3.866</f>
        <v>25866528.711846869</v>
      </c>
      <c r="K236" s="20">
        <v>0</v>
      </c>
      <c r="L236" s="18">
        <f>Table5402945[[#This Row],[Yurtiçi İhraç Limiti Nominal Tutar (TL)]]-Table5402945[[#This Row],[Yurtiçi Satışı Gerçekleşen Nominal Tutar (TL)]]</f>
        <v>100000000</v>
      </c>
      <c r="M236" s="17"/>
      <c r="N236" s="19"/>
      <c r="O236" s="18"/>
      <c r="P236" s="18"/>
      <c r="Q236" s="17"/>
      <c r="R236"/>
      <c r="S236"/>
      <c r="T236"/>
      <c r="U236"/>
      <c r="V236"/>
      <c r="W236"/>
      <c r="X236"/>
      <c r="Y236"/>
    </row>
    <row r="237" spans="1:25" ht="15" customHeight="1" x14ac:dyDescent="0.25">
      <c r="A237" s="27">
        <v>235</v>
      </c>
      <c r="B237" s="26" t="s">
        <v>82</v>
      </c>
      <c r="C237" s="30" t="s">
        <v>32</v>
      </c>
      <c r="D237" s="28" t="s">
        <v>12</v>
      </c>
      <c r="E237" s="24">
        <v>43063</v>
      </c>
      <c r="F237" s="24" t="s">
        <v>40</v>
      </c>
      <c r="G237" s="24">
        <v>43084</v>
      </c>
      <c r="H237" s="28" t="s">
        <v>72</v>
      </c>
      <c r="I237" s="20">
        <v>600000000</v>
      </c>
      <c r="J237" s="21">
        <f>Table5402945[[#This Row],[Yurtiçi İhraç Limiti Nominal Tutar (TL)]]/3.866</f>
        <v>155199172.27108121</v>
      </c>
      <c r="K237" s="20">
        <v>0</v>
      </c>
      <c r="L237" s="18">
        <f>Table5402945[[#This Row],[Yurtiçi İhraç Limiti Nominal Tutar (TL)]]-Table5402945[[#This Row],[Yurtiçi Satışı Gerçekleşen Nominal Tutar (TL)]]</f>
        <v>600000000</v>
      </c>
      <c r="M237" s="17"/>
      <c r="N237" s="19"/>
      <c r="O237" s="18"/>
      <c r="P237" s="18"/>
      <c r="Q237" s="17"/>
      <c r="R237"/>
      <c r="S237"/>
      <c r="T237"/>
      <c r="U237"/>
      <c r="V237"/>
      <c r="W237"/>
      <c r="X237"/>
      <c r="Y237"/>
    </row>
    <row r="238" spans="1:25" ht="15" customHeight="1" x14ac:dyDescent="0.25">
      <c r="A238" s="27">
        <v>236</v>
      </c>
      <c r="B238" s="26" t="s">
        <v>81</v>
      </c>
      <c r="C238" s="30" t="s">
        <v>32</v>
      </c>
      <c r="D238" s="28" t="s">
        <v>12</v>
      </c>
      <c r="E238" s="24">
        <v>43066</v>
      </c>
      <c r="F238" s="24" t="s">
        <v>40</v>
      </c>
      <c r="G238" s="24">
        <v>43084</v>
      </c>
      <c r="H238" s="28" t="s">
        <v>78</v>
      </c>
      <c r="I238" s="20"/>
      <c r="J238" s="18"/>
      <c r="K238" s="20"/>
      <c r="L238" s="18"/>
      <c r="M238" s="17">
        <v>100000000</v>
      </c>
      <c r="N238" s="19" t="s">
        <v>43</v>
      </c>
      <c r="O238" s="18">
        <v>0</v>
      </c>
      <c r="P238" s="18">
        <f>Table5402945[[#This Row],[Yurtdışı İhraç Limiti Nominal Tutar]]-Table5402945[[#This Row],[Yurtdışı Tertip İhraç Belgesi Verilen Nominal Tutar]]</f>
        <v>100000000</v>
      </c>
      <c r="Q238" s="17">
        <v>0</v>
      </c>
      <c r="R238"/>
      <c r="S238"/>
      <c r="T238"/>
      <c r="U238"/>
      <c r="V238"/>
      <c r="W238"/>
      <c r="X238"/>
      <c r="Y238"/>
    </row>
    <row r="239" spans="1:25" ht="15" customHeight="1" x14ac:dyDescent="0.25">
      <c r="A239" s="27">
        <v>237</v>
      </c>
      <c r="B239" s="26" t="s">
        <v>80</v>
      </c>
      <c r="C239" s="26" t="s">
        <v>13</v>
      </c>
      <c r="D239" s="28" t="s">
        <v>12</v>
      </c>
      <c r="E239" s="24">
        <v>43049</v>
      </c>
      <c r="F239" s="24" t="s">
        <v>40</v>
      </c>
      <c r="G239" s="32">
        <v>43091</v>
      </c>
      <c r="H239" s="28" t="s">
        <v>72</v>
      </c>
      <c r="I239" s="20">
        <v>300000000</v>
      </c>
      <c r="J239" s="21">
        <f>Table5402945[[#This Row],[Yurtiçi İhraç Limiti Nominal Tutar (TL)]]/3.8182</f>
        <v>78571054.423550367</v>
      </c>
      <c r="K239" s="20">
        <v>0</v>
      </c>
      <c r="L239" s="18">
        <f>Table5402945[[#This Row],[Yurtiçi İhraç Limiti Nominal Tutar (TL)]]-Table5402945[[#This Row],[Yurtiçi Satışı Gerçekleşen Nominal Tutar (TL)]]</f>
        <v>300000000</v>
      </c>
      <c r="M239" s="17"/>
      <c r="N239" s="19"/>
      <c r="O239" s="18"/>
      <c r="P239" s="18"/>
      <c r="Q239" s="17"/>
      <c r="R239"/>
      <c r="S239"/>
      <c r="T239"/>
      <c r="U239"/>
      <c r="V239"/>
      <c r="W239"/>
      <c r="X239"/>
      <c r="Y239"/>
    </row>
    <row r="240" spans="1:25" ht="15" customHeight="1" x14ac:dyDescent="0.25">
      <c r="A240" s="27">
        <v>238</v>
      </c>
      <c r="B240" s="26" t="s">
        <v>79</v>
      </c>
      <c r="C240" s="26" t="s">
        <v>13</v>
      </c>
      <c r="D240" s="28" t="s">
        <v>12</v>
      </c>
      <c r="E240" s="24">
        <v>43059</v>
      </c>
      <c r="F240" s="24" t="s">
        <v>40</v>
      </c>
      <c r="G240" s="32">
        <v>43091</v>
      </c>
      <c r="H240" s="28" t="s">
        <v>78</v>
      </c>
      <c r="I240" s="22"/>
      <c r="J240" s="18"/>
      <c r="K240" s="20"/>
      <c r="L240" s="18"/>
      <c r="M240" s="17">
        <v>500000000</v>
      </c>
      <c r="N240" s="19" t="s">
        <v>43</v>
      </c>
      <c r="O240" s="18">
        <v>0</v>
      </c>
      <c r="P240" s="18">
        <f>Table5402945[[#This Row],[Yurtdışı İhraç Limiti Nominal Tutar]]-Table5402945[[#This Row],[Yurtdışı Tertip İhraç Belgesi Verilen Nominal Tutar]]</f>
        <v>500000000</v>
      </c>
      <c r="Q240" s="17">
        <v>0</v>
      </c>
      <c r="R240"/>
      <c r="S240"/>
      <c r="T240"/>
      <c r="U240"/>
      <c r="V240"/>
      <c r="W240"/>
      <c r="X240"/>
      <c r="Y240"/>
    </row>
    <row r="241" spans="1:167" ht="15" customHeight="1" x14ac:dyDescent="0.25">
      <c r="A241" s="27">
        <v>239</v>
      </c>
      <c r="B241" s="26" t="s">
        <v>77</v>
      </c>
      <c r="C241" s="30" t="s">
        <v>32</v>
      </c>
      <c r="D241" s="28" t="s">
        <v>12</v>
      </c>
      <c r="E241" s="24">
        <v>43061</v>
      </c>
      <c r="F241" s="24" t="s">
        <v>40</v>
      </c>
      <c r="G241" s="32">
        <v>43091</v>
      </c>
      <c r="H241" s="23" t="s">
        <v>70</v>
      </c>
      <c r="I241" s="20">
        <v>900000000</v>
      </c>
      <c r="J241" s="21">
        <f>Table5402945[[#This Row],[Yurtiçi İhraç Limiti Nominal Tutar (TL)]]/3.8182</f>
        <v>235713163.2706511</v>
      </c>
      <c r="K241" s="20">
        <v>0</v>
      </c>
      <c r="L241" s="18">
        <f>Table5402945[[#This Row],[Yurtiçi İhraç Limiti Nominal Tutar (TL)]]-Table5402945[[#This Row],[Yurtiçi Satışı Gerçekleşen Nominal Tutar (TL)]]</f>
        <v>900000000</v>
      </c>
      <c r="M241" s="17"/>
      <c r="N241" s="19"/>
      <c r="O241" s="18"/>
      <c r="P241" s="18"/>
      <c r="Q241" s="17"/>
      <c r="R241"/>
      <c r="S241"/>
      <c r="T241"/>
      <c r="U241"/>
      <c r="V241"/>
      <c r="W241"/>
      <c r="X241"/>
      <c r="Y241"/>
    </row>
    <row r="242" spans="1:167" ht="15" customHeight="1" x14ac:dyDescent="0.25">
      <c r="A242" s="27">
        <v>240</v>
      </c>
      <c r="B242" s="26" t="s">
        <v>76</v>
      </c>
      <c r="C242" s="30" t="s">
        <v>32</v>
      </c>
      <c r="D242" s="28" t="s">
        <v>31</v>
      </c>
      <c r="E242" s="24">
        <v>43069</v>
      </c>
      <c r="F242" s="24" t="s">
        <v>40</v>
      </c>
      <c r="G242" s="32">
        <v>43098</v>
      </c>
      <c r="H242" s="23" t="s">
        <v>75</v>
      </c>
      <c r="I242" s="20">
        <v>5000000000</v>
      </c>
      <c r="J242" s="21">
        <f>Table5402945[[#This Row],[Yurtiçi İhraç Limiti Nominal Tutar (TL)]]/3.7787</f>
        <v>1323206393.7332945</v>
      </c>
      <c r="K242" s="20">
        <v>0</v>
      </c>
      <c r="L242" s="18">
        <f>Table5402945[[#This Row],[Yurtiçi İhraç Limiti Nominal Tutar (TL)]]-Table5402945[[#This Row],[Yurtiçi Satışı Gerçekleşen Nominal Tutar (TL)]]</f>
        <v>5000000000</v>
      </c>
      <c r="M242" s="17"/>
      <c r="N242" s="19"/>
      <c r="O242" s="18"/>
      <c r="P242" s="18"/>
      <c r="Q242" s="17"/>
      <c r="R242"/>
      <c r="S242"/>
      <c r="T242"/>
      <c r="U242"/>
      <c r="V242"/>
      <c r="W242"/>
      <c r="X242"/>
      <c r="Y242"/>
    </row>
    <row r="243" spans="1:167" ht="15" customHeight="1" x14ac:dyDescent="0.25">
      <c r="A243" s="27">
        <v>241</v>
      </c>
      <c r="B243" s="26" t="s">
        <v>74</v>
      </c>
      <c r="C243" s="30" t="s">
        <v>32</v>
      </c>
      <c r="D243" s="28" t="s">
        <v>31</v>
      </c>
      <c r="E243" s="24">
        <v>43073</v>
      </c>
      <c r="F243" s="24" t="s">
        <v>40</v>
      </c>
      <c r="G243" s="32">
        <v>43098</v>
      </c>
      <c r="H243" s="23" t="s">
        <v>70</v>
      </c>
      <c r="I243" s="20">
        <v>3000000000</v>
      </c>
      <c r="J243" s="21">
        <f>Table5402945[[#This Row],[Yurtiçi İhraç Limiti Nominal Tutar (TL)]]/3.7787</f>
        <v>793923836.23997664</v>
      </c>
      <c r="K243" s="20">
        <v>0</v>
      </c>
      <c r="L243" s="18">
        <f>Table5402945[[#This Row],[Yurtiçi İhraç Limiti Nominal Tutar (TL)]]-Table5402945[[#This Row],[Yurtiçi Satışı Gerçekleşen Nominal Tutar (TL)]]</f>
        <v>3000000000</v>
      </c>
      <c r="M243" s="17"/>
      <c r="N243" s="19"/>
      <c r="O243" s="18"/>
      <c r="P243" s="18"/>
      <c r="Q243" s="17"/>
      <c r="R243"/>
      <c r="S243"/>
      <c r="T243"/>
      <c r="U243"/>
      <c r="V243"/>
      <c r="W243"/>
      <c r="X243"/>
      <c r="Y243"/>
    </row>
    <row r="244" spans="1:167" ht="15" customHeight="1" x14ac:dyDescent="0.25">
      <c r="A244" s="27">
        <v>242</v>
      </c>
      <c r="B244" s="26" t="s">
        <v>73</v>
      </c>
      <c r="C244" s="30" t="s">
        <v>32</v>
      </c>
      <c r="D244" s="28" t="s">
        <v>12</v>
      </c>
      <c r="E244" s="24">
        <v>43083</v>
      </c>
      <c r="F244" s="24" t="s">
        <v>40</v>
      </c>
      <c r="G244" s="32">
        <v>43098</v>
      </c>
      <c r="H244" s="28" t="s">
        <v>72</v>
      </c>
      <c r="I244" s="20">
        <v>100000000</v>
      </c>
      <c r="J244" s="21">
        <f>Table5402945[[#This Row],[Yurtiçi İhraç Limiti Nominal Tutar (TL)]]/3.7787</f>
        <v>26464127.87466589</v>
      </c>
      <c r="K244" s="20">
        <v>0</v>
      </c>
      <c r="L244" s="18">
        <f>Table5402945[[#This Row],[Yurtiçi İhraç Limiti Nominal Tutar (TL)]]-Table5402945[[#This Row],[Yurtiçi Satışı Gerçekleşen Nominal Tutar (TL)]]</f>
        <v>100000000</v>
      </c>
      <c r="M244" s="17"/>
      <c r="N244" s="19"/>
      <c r="O244" s="18"/>
      <c r="P244" s="18"/>
      <c r="Q244" s="17"/>
    </row>
    <row r="245" spans="1:167" s="2" customFormat="1" ht="15" customHeight="1" x14ac:dyDescent="0.25">
      <c r="A245" s="27">
        <v>243</v>
      </c>
      <c r="B245" s="26" t="s">
        <v>71</v>
      </c>
      <c r="C245" s="25" t="s">
        <v>13</v>
      </c>
      <c r="D245" s="28" t="s">
        <v>12</v>
      </c>
      <c r="E245" s="24">
        <v>42873</v>
      </c>
      <c r="F245" s="24" t="s">
        <v>40</v>
      </c>
      <c r="G245" s="24">
        <v>42881</v>
      </c>
      <c r="H245" s="28" t="s">
        <v>70</v>
      </c>
      <c r="I245" s="20"/>
      <c r="J245" s="18"/>
      <c r="K245" s="20"/>
      <c r="L245" s="18"/>
      <c r="M245" s="17"/>
      <c r="N245" s="19"/>
      <c r="O245" s="18"/>
      <c r="P245" s="17"/>
      <c r="Q245" s="17"/>
      <c r="R245" s="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</row>
    <row r="246" spans="1:167" ht="15" customHeight="1" x14ac:dyDescent="0.25">
      <c r="A246" s="27">
        <v>244</v>
      </c>
      <c r="B246" s="26" t="s">
        <v>69</v>
      </c>
      <c r="C246" s="25" t="s">
        <v>13</v>
      </c>
      <c r="D246" s="28" t="s">
        <v>12</v>
      </c>
      <c r="E246" s="24">
        <v>42537</v>
      </c>
      <c r="F246" s="24">
        <v>42748</v>
      </c>
      <c r="G246" s="24" t="s">
        <v>40</v>
      </c>
      <c r="H246" s="28"/>
      <c r="I246" s="20"/>
      <c r="J246" s="18"/>
      <c r="K246" s="20"/>
      <c r="L246" s="18"/>
      <c r="M246" s="17"/>
      <c r="N246" s="19"/>
      <c r="O246" s="18"/>
      <c r="P246" s="18"/>
      <c r="Q246" s="17"/>
      <c r="R246"/>
      <c r="S246"/>
      <c r="T246"/>
      <c r="U246"/>
      <c r="V246"/>
      <c r="W246"/>
      <c r="X246"/>
      <c r="Y246"/>
    </row>
    <row r="247" spans="1:167" ht="15" customHeight="1" x14ac:dyDescent="0.25">
      <c r="A247" s="27">
        <v>245</v>
      </c>
      <c r="B247" s="26" t="s">
        <v>68</v>
      </c>
      <c r="C247" s="25" t="s">
        <v>32</v>
      </c>
      <c r="D247" s="28" t="s">
        <v>12</v>
      </c>
      <c r="E247" s="24">
        <v>42636</v>
      </c>
      <c r="F247" s="24">
        <v>42748</v>
      </c>
      <c r="G247" s="24" t="s">
        <v>40</v>
      </c>
      <c r="H247" s="28"/>
      <c r="I247" s="20"/>
      <c r="J247" s="18"/>
      <c r="K247" s="20"/>
      <c r="L247" s="18"/>
      <c r="M247" s="17"/>
      <c r="N247" s="19"/>
      <c r="O247" s="18"/>
      <c r="P247" s="18"/>
      <c r="Q247" s="17"/>
      <c r="R247"/>
      <c r="S247"/>
      <c r="T247"/>
      <c r="U247"/>
      <c r="V247"/>
      <c r="W247"/>
      <c r="X247"/>
      <c r="Y247"/>
    </row>
    <row r="248" spans="1:167" ht="15" customHeight="1" x14ac:dyDescent="0.25">
      <c r="A248" s="27">
        <v>246</v>
      </c>
      <c r="B248" s="26" t="s">
        <v>57</v>
      </c>
      <c r="C248" s="25" t="s">
        <v>13</v>
      </c>
      <c r="D248" s="28" t="s">
        <v>12</v>
      </c>
      <c r="E248" s="24">
        <v>42730</v>
      </c>
      <c r="F248" s="24">
        <v>42765</v>
      </c>
      <c r="G248" s="24" t="s">
        <v>40</v>
      </c>
      <c r="H248" s="28"/>
      <c r="I248" s="20"/>
      <c r="J248" s="18"/>
      <c r="K248" s="20"/>
      <c r="L248" s="18"/>
      <c r="M248" s="17"/>
      <c r="N248" s="19"/>
      <c r="O248" s="18"/>
      <c r="P248" s="18"/>
      <c r="Q248" s="17"/>
      <c r="R248"/>
      <c r="S248"/>
      <c r="T248"/>
      <c r="U248"/>
      <c r="V248"/>
      <c r="W248"/>
      <c r="X248"/>
      <c r="Y248"/>
    </row>
    <row r="249" spans="1:167" ht="15" customHeight="1" x14ac:dyDescent="0.25">
      <c r="A249" s="27">
        <v>247</v>
      </c>
      <c r="B249" s="26" t="s">
        <v>67</v>
      </c>
      <c r="C249" s="25" t="s">
        <v>32</v>
      </c>
      <c r="D249" s="28" t="s">
        <v>12</v>
      </c>
      <c r="E249" s="24">
        <v>42655</v>
      </c>
      <c r="F249" s="24">
        <v>42776</v>
      </c>
      <c r="G249" s="24" t="s">
        <v>40</v>
      </c>
      <c r="H249" s="28"/>
      <c r="I249" s="20"/>
      <c r="J249" s="18"/>
      <c r="K249" s="20"/>
      <c r="L249" s="18"/>
      <c r="M249" s="17"/>
      <c r="N249" s="19"/>
      <c r="O249" s="18"/>
      <c r="P249" s="18"/>
      <c r="Q249" s="17"/>
      <c r="R249"/>
      <c r="S249"/>
      <c r="T249"/>
      <c r="U249"/>
      <c r="V249"/>
      <c r="W249"/>
      <c r="X249"/>
      <c r="Y249"/>
    </row>
    <row r="250" spans="1:167" ht="15" customHeight="1" x14ac:dyDescent="0.25">
      <c r="A250" s="27">
        <v>248</v>
      </c>
      <c r="B250" s="26" t="s">
        <v>66</v>
      </c>
      <c r="C250" s="25" t="s">
        <v>32</v>
      </c>
      <c r="D250" s="28" t="s">
        <v>12</v>
      </c>
      <c r="E250" s="24">
        <v>42713</v>
      </c>
      <c r="F250" s="24">
        <v>42776</v>
      </c>
      <c r="G250" s="24" t="s">
        <v>40</v>
      </c>
      <c r="H250" s="28"/>
      <c r="I250" s="20"/>
      <c r="J250" s="18"/>
      <c r="K250" s="20"/>
      <c r="L250" s="18"/>
      <c r="M250" s="17"/>
      <c r="N250" s="19"/>
      <c r="O250" s="18"/>
      <c r="P250" s="18"/>
      <c r="Q250" s="17"/>
      <c r="R250"/>
      <c r="S250"/>
      <c r="T250"/>
      <c r="U250"/>
      <c r="V250"/>
      <c r="W250"/>
      <c r="X250"/>
      <c r="Y250"/>
    </row>
    <row r="251" spans="1:167" ht="15" customHeight="1" x14ac:dyDescent="0.25">
      <c r="A251" s="27">
        <v>249</v>
      </c>
      <c r="B251" s="26" t="s">
        <v>65</v>
      </c>
      <c r="C251" s="25" t="s">
        <v>13</v>
      </c>
      <c r="D251" s="28" t="s">
        <v>12</v>
      </c>
      <c r="E251" s="24">
        <v>42621</v>
      </c>
      <c r="F251" s="24">
        <v>42796</v>
      </c>
      <c r="G251" s="24" t="s">
        <v>40</v>
      </c>
      <c r="H251" s="28"/>
      <c r="I251" s="20"/>
      <c r="J251" s="18"/>
      <c r="K251" s="20"/>
      <c r="L251" s="18"/>
      <c r="M251" s="17"/>
      <c r="N251" s="19"/>
      <c r="O251" s="18"/>
      <c r="P251" s="18"/>
      <c r="Q251" s="17"/>
      <c r="R251"/>
      <c r="S251"/>
      <c r="T251"/>
      <c r="U251"/>
      <c r="V251"/>
      <c r="W251"/>
      <c r="X251"/>
      <c r="Y251"/>
    </row>
    <row r="252" spans="1:167" ht="15" customHeight="1" x14ac:dyDescent="0.25">
      <c r="A252" s="27">
        <v>250</v>
      </c>
      <c r="B252" s="26" t="s">
        <v>64</v>
      </c>
      <c r="C252" s="25" t="s">
        <v>32</v>
      </c>
      <c r="D252" s="28" t="s">
        <v>12</v>
      </c>
      <c r="E252" s="24">
        <v>42698</v>
      </c>
      <c r="F252" s="24">
        <v>42797</v>
      </c>
      <c r="G252" s="24" t="s">
        <v>40</v>
      </c>
      <c r="H252" s="28"/>
      <c r="I252" s="20"/>
      <c r="J252" s="18"/>
      <c r="K252" s="20"/>
      <c r="L252" s="18"/>
      <c r="M252" s="17"/>
      <c r="N252" s="19"/>
      <c r="O252" s="18"/>
      <c r="P252" s="18"/>
      <c r="Q252" s="17"/>
      <c r="R252"/>
      <c r="S252"/>
      <c r="T252"/>
      <c r="U252"/>
      <c r="V252"/>
      <c r="W252"/>
      <c r="X252"/>
      <c r="Y252"/>
    </row>
    <row r="253" spans="1:167" ht="15" customHeight="1" x14ac:dyDescent="0.25">
      <c r="A253" s="27">
        <v>251</v>
      </c>
      <c r="B253" s="26" t="s">
        <v>63</v>
      </c>
      <c r="C253" s="25" t="s">
        <v>13</v>
      </c>
      <c r="D253" s="28" t="s">
        <v>12</v>
      </c>
      <c r="E253" s="24">
        <v>42538</v>
      </c>
      <c r="F253" s="24">
        <v>42804</v>
      </c>
      <c r="G253" s="24" t="s">
        <v>40</v>
      </c>
      <c r="H253" s="28"/>
      <c r="I253" s="20"/>
      <c r="J253" s="18"/>
      <c r="K253" s="20"/>
      <c r="L253" s="18"/>
      <c r="M253" s="17"/>
      <c r="N253" s="19"/>
      <c r="O253" s="18"/>
      <c r="P253" s="18"/>
      <c r="Q253" s="17"/>
      <c r="R253"/>
      <c r="S253"/>
      <c r="T253"/>
      <c r="U253"/>
      <c r="V253"/>
      <c r="W253"/>
      <c r="X253"/>
      <c r="Y253"/>
    </row>
    <row r="254" spans="1:167" ht="15" customHeight="1" x14ac:dyDescent="0.25">
      <c r="A254" s="27">
        <v>252</v>
      </c>
      <c r="B254" s="26" t="s">
        <v>62</v>
      </c>
      <c r="C254" s="25" t="s">
        <v>13</v>
      </c>
      <c r="D254" s="28" t="s">
        <v>12</v>
      </c>
      <c r="E254" s="24">
        <v>42739</v>
      </c>
      <c r="F254" s="24">
        <v>42821</v>
      </c>
      <c r="G254" s="24" t="s">
        <v>40</v>
      </c>
      <c r="H254" s="28"/>
      <c r="I254" s="20"/>
      <c r="J254" s="18"/>
      <c r="K254" s="20"/>
      <c r="L254" s="18"/>
      <c r="M254" s="17"/>
      <c r="N254" s="19"/>
      <c r="O254" s="18"/>
      <c r="P254" s="18"/>
      <c r="Q254" s="17"/>
      <c r="R254"/>
      <c r="S254"/>
      <c r="T254"/>
      <c r="U254"/>
      <c r="V254"/>
      <c r="W254"/>
      <c r="X254"/>
      <c r="Y254"/>
    </row>
    <row r="255" spans="1:167" ht="15" customHeight="1" x14ac:dyDescent="0.25">
      <c r="A255" s="27">
        <v>253</v>
      </c>
      <c r="B255" s="26" t="s">
        <v>62</v>
      </c>
      <c r="C255" s="25" t="s">
        <v>13</v>
      </c>
      <c r="D255" s="28" t="s">
        <v>12</v>
      </c>
      <c r="E255" s="24">
        <v>42739</v>
      </c>
      <c r="F255" s="24">
        <v>42821</v>
      </c>
      <c r="G255" s="24" t="s">
        <v>40</v>
      </c>
      <c r="H255" s="28"/>
      <c r="I255" s="20"/>
      <c r="J255" s="18"/>
      <c r="K255" s="20"/>
      <c r="L255" s="18"/>
      <c r="M255" s="17"/>
      <c r="N255" s="19"/>
      <c r="O255" s="18"/>
      <c r="P255" s="18"/>
      <c r="Q255" s="17"/>
      <c r="R255"/>
      <c r="S255"/>
      <c r="T255"/>
      <c r="U255"/>
      <c r="V255"/>
      <c r="W255"/>
      <c r="X255"/>
      <c r="Y255"/>
    </row>
    <row r="256" spans="1:167" ht="15" customHeight="1" x14ac:dyDescent="0.25">
      <c r="A256" s="27">
        <v>254</v>
      </c>
      <c r="B256" s="26" t="s">
        <v>61</v>
      </c>
      <c r="C256" s="25" t="s">
        <v>32</v>
      </c>
      <c r="D256" s="28" t="s">
        <v>12</v>
      </c>
      <c r="E256" s="24">
        <v>42839</v>
      </c>
      <c r="F256" s="24">
        <v>42908</v>
      </c>
      <c r="G256" s="24" t="s">
        <v>40</v>
      </c>
      <c r="H256" s="28"/>
      <c r="I256" s="20"/>
      <c r="J256" s="18"/>
      <c r="K256" s="20"/>
      <c r="L256" s="18"/>
      <c r="M256" s="17"/>
      <c r="N256" s="19"/>
      <c r="O256" s="18"/>
      <c r="P256" s="18"/>
      <c r="Q256" s="17"/>
      <c r="R256"/>
      <c r="S256"/>
      <c r="T256"/>
      <c r="U256"/>
      <c r="V256"/>
      <c r="W256"/>
      <c r="X256"/>
      <c r="Y256"/>
    </row>
    <row r="257" spans="1:25" ht="15" customHeight="1" x14ac:dyDescent="0.25">
      <c r="A257" s="27">
        <v>255</v>
      </c>
      <c r="B257" s="26" t="s">
        <v>60</v>
      </c>
      <c r="C257" s="25" t="s">
        <v>32</v>
      </c>
      <c r="D257" s="28" t="s">
        <v>12</v>
      </c>
      <c r="E257" s="24">
        <v>42870</v>
      </c>
      <c r="F257" s="24">
        <v>42909</v>
      </c>
      <c r="G257" s="24" t="s">
        <v>40</v>
      </c>
      <c r="H257" s="28"/>
      <c r="I257" s="20"/>
      <c r="J257" s="18"/>
      <c r="K257" s="20"/>
      <c r="L257" s="18"/>
      <c r="M257" s="17"/>
      <c r="N257" s="19"/>
      <c r="O257" s="18"/>
      <c r="P257" s="18"/>
      <c r="Q257" s="17"/>
      <c r="R257"/>
      <c r="S257"/>
      <c r="T257"/>
      <c r="U257"/>
      <c r="V257"/>
      <c r="W257"/>
      <c r="X257"/>
      <c r="Y257"/>
    </row>
    <row r="258" spans="1:25" ht="15" customHeight="1" x14ac:dyDescent="0.25">
      <c r="A258" s="27">
        <v>256</v>
      </c>
      <c r="B258" s="26" t="s">
        <v>59</v>
      </c>
      <c r="C258" s="25" t="s">
        <v>32</v>
      </c>
      <c r="D258" s="28" t="s">
        <v>12</v>
      </c>
      <c r="E258" s="24">
        <v>42859</v>
      </c>
      <c r="F258" s="24">
        <v>42920</v>
      </c>
      <c r="G258" s="24" t="s">
        <v>40</v>
      </c>
      <c r="H258" s="28"/>
      <c r="I258" s="20"/>
      <c r="J258" s="18"/>
      <c r="K258" s="20"/>
      <c r="L258" s="18"/>
      <c r="M258" s="17"/>
      <c r="N258" s="19"/>
      <c r="O258" s="18"/>
      <c r="P258" s="18"/>
      <c r="Q258" s="17"/>
      <c r="R258"/>
      <c r="S258"/>
      <c r="T258"/>
      <c r="U258"/>
      <c r="V258"/>
      <c r="W258"/>
      <c r="X258"/>
      <c r="Y258"/>
    </row>
    <row r="259" spans="1:25" ht="15" customHeight="1" x14ac:dyDescent="0.25">
      <c r="A259" s="27">
        <v>257</v>
      </c>
      <c r="B259" s="26" t="s">
        <v>58</v>
      </c>
      <c r="C259" s="30" t="s">
        <v>32</v>
      </c>
      <c r="D259" s="28" t="s">
        <v>12</v>
      </c>
      <c r="E259" s="24">
        <v>42927</v>
      </c>
      <c r="F259" s="24">
        <v>42944</v>
      </c>
      <c r="G259" s="24" t="s">
        <v>40</v>
      </c>
      <c r="H259" s="28"/>
      <c r="I259" s="20"/>
      <c r="J259" s="30"/>
      <c r="K259" s="20"/>
      <c r="L259" s="18"/>
      <c r="M259" s="19"/>
      <c r="N259" s="19"/>
      <c r="O259" s="18"/>
      <c r="P259" s="18"/>
      <c r="Q259" s="29"/>
      <c r="R259"/>
      <c r="S259"/>
      <c r="T259"/>
      <c r="U259"/>
      <c r="V259"/>
      <c r="W259"/>
      <c r="X259"/>
      <c r="Y259"/>
    </row>
    <row r="260" spans="1:25" ht="15" customHeight="1" x14ac:dyDescent="0.25">
      <c r="A260" s="27">
        <v>258</v>
      </c>
      <c r="B260" s="26" t="s">
        <v>57</v>
      </c>
      <c r="C260" s="25" t="s">
        <v>13</v>
      </c>
      <c r="D260" s="28" t="s">
        <v>12</v>
      </c>
      <c r="E260" s="24">
        <v>42892</v>
      </c>
      <c r="F260" s="24">
        <v>42958</v>
      </c>
      <c r="G260" s="24" t="s">
        <v>40</v>
      </c>
      <c r="H260" s="28"/>
      <c r="I260" s="20"/>
      <c r="J260" s="18"/>
      <c r="K260" s="20"/>
      <c r="L260" s="18"/>
      <c r="M260" s="17"/>
      <c r="N260" s="19"/>
      <c r="O260" s="18"/>
      <c r="P260" s="18"/>
      <c r="Q260" s="17"/>
      <c r="R260"/>
      <c r="S260"/>
      <c r="T260"/>
      <c r="U260"/>
      <c r="V260"/>
      <c r="W260"/>
      <c r="X260"/>
      <c r="Y260"/>
    </row>
    <row r="261" spans="1:25" ht="15" customHeight="1" x14ac:dyDescent="0.25">
      <c r="A261" s="27">
        <v>259</v>
      </c>
      <c r="B261" s="26" t="s">
        <v>56</v>
      </c>
      <c r="C261" s="25" t="s">
        <v>32</v>
      </c>
      <c r="D261" s="28" t="s">
        <v>31</v>
      </c>
      <c r="E261" s="24">
        <v>42844</v>
      </c>
      <c r="F261" s="24">
        <v>42990</v>
      </c>
      <c r="G261" s="24" t="s">
        <v>40</v>
      </c>
      <c r="H261" s="28"/>
      <c r="I261" s="20"/>
      <c r="J261" s="18"/>
      <c r="K261" s="20"/>
      <c r="L261" s="18"/>
      <c r="M261" s="17"/>
      <c r="N261" s="19"/>
      <c r="O261" s="18"/>
      <c r="P261" s="18"/>
      <c r="Q261" s="17"/>
      <c r="R261"/>
      <c r="S261"/>
      <c r="T261"/>
      <c r="U261"/>
      <c r="V261"/>
      <c r="W261"/>
      <c r="X261"/>
      <c r="Y261"/>
    </row>
    <row r="262" spans="1:25" ht="15" customHeight="1" x14ac:dyDescent="0.25">
      <c r="A262" s="27">
        <v>260</v>
      </c>
      <c r="B262" s="26" t="s">
        <v>55</v>
      </c>
      <c r="C262" s="25" t="s">
        <v>32</v>
      </c>
      <c r="D262" s="23" t="s">
        <v>12</v>
      </c>
      <c r="E262" s="24">
        <v>43014</v>
      </c>
      <c r="F262" s="24">
        <v>43038</v>
      </c>
      <c r="G262" s="24" t="s">
        <v>40</v>
      </c>
      <c r="H262" s="23"/>
      <c r="I262" s="22"/>
      <c r="J262" s="21"/>
      <c r="K262" s="20"/>
      <c r="L262" s="18"/>
      <c r="M262" s="17"/>
      <c r="N262" s="19"/>
      <c r="O262" s="18"/>
      <c r="P262" s="18"/>
      <c r="Q262" s="17"/>
      <c r="R262"/>
      <c r="S262"/>
      <c r="T262"/>
      <c r="U262"/>
      <c r="V262"/>
      <c r="W262"/>
      <c r="X262"/>
      <c r="Y262"/>
    </row>
    <row r="263" spans="1:25" ht="15" customHeight="1" x14ac:dyDescent="0.25">
      <c r="A263" s="27">
        <v>261</v>
      </c>
      <c r="B263" s="26" t="s">
        <v>54</v>
      </c>
      <c r="C263" s="26" t="s">
        <v>39</v>
      </c>
      <c r="D263" s="28" t="s">
        <v>30</v>
      </c>
      <c r="E263" s="24">
        <v>43025</v>
      </c>
      <c r="F263" s="24">
        <v>43067</v>
      </c>
      <c r="G263" s="24" t="s">
        <v>40</v>
      </c>
      <c r="H263" s="28"/>
      <c r="I263" s="22"/>
      <c r="J263" s="18"/>
      <c r="K263" s="20"/>
      <c r="L263" s="18"/>
      <c r="M263" s="17"/>
      <c r="N263" s="19"/>
      <c r="O263" s="18"/>
      <c r="P263" s="18"/>
      <c r="Q263" s="17"/>
      <c r="R263"/>
      <c r="S263"/>
      <c r="T263"/>
      <c r="U263"/>
      <c r="V263"/>
      <c r="W263"/>
      <c r="X263"/>
      <c r="Y263"/>
    </row>
    <row r="264" spans="1:25" ht="15" customHeight="1" x14ac:dyDescent="0.25">
      <c r="A264" s="27">
        <v>262</v>
      </c>
      <c r="B264" s="26" t="s">
        <v>53</v>
      </c>
      <c r="C264" s="25" t="s">
        <v>32</v>
      </c>
      <c r="D264" s="23" t="s">
        <v>12</v>
      </c>
      <c r="E264" s="24">
        <v>43091</v>
      </c>
      <c r="F264" s="24">
        <v>43097</v>
      </c>
      <c r="G264" s="24" t="s">
        <v>40</v>
      </c>
      <c r="H264" s="23"/>
      <c r="I264" s="22"/>
      <c r="J264" s="21"/>
      <c r="K264" s="20"/>
      <c r="L264" s="18"/>
      <c r="M264" s="17"/>
      <c r="N264" s="19"/>
      <c r="O264" s="18"/>
      <c r="P264" s="18"/>
      <c r="Q264" s="17"/>
      <c r="R264"/>
      <c r="S264"/>
      <c r="T264"/>
      <c r="U264"/>
      <c r="V264"/>
      <c r="W264"/>
      <c r="X264"/>
      <c r="Y264"/>
    </row>
    <row r="265" spans="1:25" x14ac:dyDescent="0.25">
      <c r="A265" s="1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/>
      <c r="S265"/>
      <c r="T265"/>
      <c r="U265"/>
      <c r="V265"/>
      <c r="W265"/>
      <c r="X265"/>
      <c r="Y265"/>
    </row>
    <row r="266" spans="1:25" x14ac:dyDescent="0.25">
      <c r="A266" s="16" t="s">
        <v>52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/>
      <c r="S266"/>
      <c r="T266"/>
      <c r="U266"/>
      <c r="V266"/>
      <c r="W266"/>
      <c r="X266"/>
      <c r="Y266"/>
    </row>
    <row r="267" spans="1:25" x14ac:dyDescent="0.25">
      <c r="A267" s="16" t="s">
        <v>51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/>
      <c r="S267"/>
      <c r="T267"/>
      <c r="U267"/>
      <c r="V267"/>
      <c r="W267"/>
      <c r="X267"/>
      <c r="Y267"/>
    </row>
    <row r="268" spans="1:25" x14ac:dyDescent="0.25">
      <c r="A268" s="16" t="s">
        <v>50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/>
      <c r="S268"/>
      <c r="T268"/>
      <c r="U268"/>
      <c r="V268"/>
      <c r="W268"/>
      <c r="X268"/>
      <c r="Y268"/>
    </row>
    <row r="269" spans="1:25" x14ac:dyDescent="0.25">
      <c r="D269"/>
      <c r="R269"/>
      <c r="S269"/>
      <c r="T269"/>
      <c r="U269"/>
      <c r="V269"/>
      <c r="W269"/>
      <c r="X269"/>
      <c r="Y269"/>
    </row>
    <row r="270" spans="1:25" x14ac:dyDescent="0.25">
      <c r="C270" s="12" t="s">
        <v>49</v>
      </c>
      <c r="D270" s="11" t="s">
        <v>48</v>
      </c>
      <c r="E270" s="11" t="s">
        <v>47</v>
      </c>
      <c r="F270" s="11" t="s">
        <v>46</v>
      </c>
      <c r="Q270" s="14"/>
    </row>
    <row r="271" spans="1:25" x14ac:dyDescent="0.25">
      <c r="C271" s="6" t="s">
        <v>39</v>
      </c>
      <c r="D271" s="5">
        <v>169047390000</v>
      </c>
      <c r="E271" s="5">
        <v>51620062561</v>
      </c>
      <c r="F271" s="5">
        <v>117427327439</v>
      </c>
    </row>
    <row r="272" spans="1:25" x14ac:dyDescent="0.25">
      <c r="C272" s="8" t="s">
        <v>12</v>
      </c>
      <c r="D272" s="5">
        <v>169047390000</v>
      </c>
      <c r="E272" s="5">
        <v>51620062561</v>
      </c>
      <c r="F272" s="5">
        <v>117427327439</v>
      </c>
    </row>
    <row r="273" spans="3:22" hidden="1" x14ac:dyDescent="0.25">
      <c r="C273" s="8" t="s">
        <v>38</v>
      </c>
      <c r="D273" s="5"/>
      <c r="E273" s="5"/>
      <c r="F273" s="5"/>
    </row>
    <row r="274" spans="3:22" hidden="1" x14ac:dyDescent="0.25">
      <c r="C274" s="8" t="s">
        <v>37</v>
      </c>
      <c r="D274" s="5"/>
      <c r="E274" s="5"/>
      <c r="F274" s="5"/>
    </row>
    <row r="275" spans="3:22" x14ac:dyDescent="0.25">
      <c r="C275" s="8" t="s">
        <v>30</v>
      </c>
      <c r="D275" s="5"/>
      <c r="E275" s="5"/>
      <c r="F275" s="5"/>
    </row>
    <row r="276" spans="3:22" x14ac:dyDescent="0.25">
      <c r="C276" s="6" t="s">
        <v>32</v>
      </c>
      <c r="D276" s="5">
        <v>77834178605</v>
      </c>
      <c r="E276" s="5">
        <v>34239729301</v>
      </c>
      <c r="F276" s="5">
        <v>43594449304</v>
      </c>
    </row>
    <row r="277" spans="3:22" x14ac:dyDescent="0.25">
      <c r="C277" s="8" t="s">
        <v>12</v>
      </c>
      <c r="D277" s="5">
        <v>59712188605</v>
      </c>
      <c r="E277" s="5">
        <v>28875909301</v>
      </c>
      <c r="F277" s="5">
        <v>30836279304</v>
      </c>
    </row>
    <row r="278" spans="3:22" x14ac:dyDescent="0.25">
      <c r="C278" s="8" t="s">
        <v>31</v>
      </c>
      <c r="D278" s="5">
        <v>17671990000</v>
      </c>
      <c r="E278" s="5">
        <v>5295000000</v>
      </c>
      <c r="F278" s="5">
        <v>12376990000</v>
      </c>
    </row>
    <row r="279" spans="3:22" x14ac:dyDescent="0.25">
      <c r="C279" s="8" t="s">
        <v>30</v>
      </c>
      <c r="D279" s="5">
        <v>450000000</v>
      </c>
      <c r="E279" s="5">
        <v>68820000</v>
      </c>
      <c r="F279" s="5">
        <v>381180000</v>
      </c>
    </row>
    <row r="280" spans="3:22" x14ac:dyDescent="0.25">
      <c r="C280" s="6" t="s">
        <v>25</v>
      </c>
      <c r="D280" s="5">
        <v>1500000000</v>
      </c>
      <c r="E280" s="5">
        <v>997650000</v>
      </c>
      <c r="F280" s="5">
        <v>502350000</v>
      </c>
    </row>
    <row r="281" spans="3:22" x14ac:dyDescent="0.25">
      <c r="C281" s="8" t="s">
        <v>24</v>
      </c>
      <c r="D281" s="5">
        <v>1500000000</v>
      </c>
      <c r="E281" s="5">
        <v>997650000</v>
      </c>
      <c r="F281" s="5">
        <v>502350000</v>
      </c>
    </row>
    <row r="282" spans="3:22" x14ac:dyDescent="0.25">
      <c r="C282" s="6" t="s">
        <v>19</v>
      </c>
      <c r="D282" s="5">
        <v>239238705</v>
      </c>
      <c r="E282" s="5">
        <v>143242425</v>
      </c>
      <c r="F282" s="5">
        <v>95996280</v>
      </c>
    </row>
    <row r="283" spans="3:22" x14ac:dyDescent="0.25">
      <c r="C283" s="8" t="s">
        <v>18</v>
      </c>
      <c r="D283" s="5">
        <v>239238705</v>
      </c>
      <c r="E283" s="5">
        <v>143242425</v>
      </c>
      <c r="F283" s="5">
        <v>95996280</v>
      </c>
    </row>
    <row r="284" spans="3:22" x14ac:dyDescent="0.25">
      <c r="C284" s="6" t="s">
        <v>13</v>
      </c>
      <c r="D284" s="5">
        <v>13880500000</v>
      </c>
      <c r="E284" s="5">
        <v>3600730000</v>
      </c>
      <c r="F284" s="5">
        <v>10279770000</v>
      </c>
    </row>
    <row r="285" spans="3:22" x14ac:dyDescent="0.25">
      <c r="C285" s="8" t="s">
        <v>12</v>
      </c>
      <c r="D285" s="5">
        <v>13880500000</v>
      </c>
      <c r="E285" s="5">
        <v>3600730000</v>
      </c>
      <c r="F285" s="5">
        <v>10279770000</v>
      </c>
    </row>
    <row r="286" spans="3:22" hidden="1" x14ac:dyDescent="0.25">
      <c r="D286" s="13" t="s">
        <v>45</v>
      </c>
      <c r="R286"/>
      <c r="S286"/>
      <c r="T286"/>
      <c r="U286"/>
      <c r="V286"/>
    </row>
    <row r="287" spans="3:22" x14ac:dyDescent="0.25">
      <c r="C287" s="12" t="s">
        <v>44</v>
      </c>
      <c r="D287" s="11" t="s">
        <v>43</v>
      </c>
      <c r="E287" s="11" t="s">
        <v>42</v>
      </c>
      <c r="F287" s="11" t="s">
        <v>41</v>
      </c>
      <c r="G287" s="10" t="s">
        <v>40</v>
      </c>
      <c r="R287"/>
      <c r="S287"/>
      <c r="T287"/>
      <c r="U287"/>
      <c r="V287"/>
    </row>
    <row r="288" spans="3:22" x14ac:dyDescent="0.25">
      <c r="C288" s="6" t="s">
        <v>39</v>
      </c>
      <c r="D288" s="9"/>
      <c r="E288" s="9"/>
      <c r="F288" s="9"/>
      <c r="G288" s="4"/>
      <c r="R288"/>
      <c r="S288"/>
      <c r="T288"/>
      <c r="U288"/>
      <c r="V288"/>
    </row>
    <row r="289" spans="3:22" x14ac:dyDescent="0.25">
      <c r="C289" s="8" t="s">
        <v>12</v>
      </c>
      <c r="D289" s="9"/>
      <c r="E289" s="9"/>
      <c r="F289" s="9"/>
      <c r="G289" s="4"/>
      <c r="R289"/>
      <c r="S289"/>
      <c r="T289"/>
      <c r="U289"/>
      <c r="V289"/>
    </row>
    <row r="290" spans="3:22" x14ac:dyDescent="0.25">
      <c r="C290" s="7" t="s">
        <v>11</v>
      </c>
      <c r="D290" s="5">
        <v>36300000000</v>
      </c>
      <c r="E290" s="5"/>
      <c r="F290" s="5">
        <v>430000000</v>
      </c>
      <c r="G290" s="4"/>
      <c r="R290"/>
      <c r="S290"/>
      <c r="T290"/>
      <c r="U290"/>
      <c r="V290"/>
    </row>
    <row r="291" spans="3:22" x14ac:dyDescent="0.25">
      <c r="C291" s="7" t="s">
        <v>10</v>
      </c>
      <c r="D291" s="5">
        <v>5850828490.1799994</v>
      </c>
      <c r="E291" s="5"/>
      <c r="F291" s="5">
        <v>87882500</v>
      </c>
      <c r="G291" s="4"/>
      <c r="R291"/>
      <c r="S291"/>
      <c r="T291"/>
      <c r="U291"/>
      <c r="V291"/>
    </row>
    <row r="292" spans="3:22" x14ac:dyDescent="0.25">
      <c r="C292" s="7" t="s">
        <v>9</v>
      </c>
      <c r="D292" s="5">
        <v>30449171509.82</v>
      </c>
      <c r="E292" s="5"/>
      <c r="F292" s="5">
        <v>342117500</v>
      </c>
      <c r="G292" s="4"/>
      <c r="R292"/>
      <c r="S292"/>
      <c r="T292"/>
      <c r="U292"/>
      <c r="V292"/>
    </row>
    <row r="293" spans="3:22" x14ac:dyDescent="0.25">
      <c r="C293" s="7" t="s">
        <v>8</v>
      </c>
      <c r="D293" s="5">
        <v>21346398740</v>
      </c>
      <c r="E293" s="5"/>
      <c r="F293" s="5">
        <v>94467500</v>
      </c>
      <c r="G293" s="4"/>
      <c r="R293"/>
      <c r="S293"/>
      <c r="T293"/>
      <c r="U293"/>
      <c r="V293"/>
    </row>
    <row r="294" spans="3:22" x14ac:dyDescent="0.25">
      <c r="C294" s="8" t="s">
        <v>38</v>
      </c>
      <c r="D294" s="5"/>
      <c r="E294" s="5"/>
      <c r="F294" s="5"/>
      <c r="G294" s="4"/>
      <c r="R294"/>
      <c r="S294"/>
      <c r="T294"/>
      <c r="U294"/>
      <c r="V294"/>
    </row>
    <row r="295" spans="3:22" x14ac:dyDescent="0.25">
      <c r="C295" s="7" t="s">
        <v>11</v>
      </c>
      <c r="D295" s="5"/>
      <c r="E295" s="5">
        <v>9000000000</v>
      </c>
      <c r="F295" s="5"/>
      <c r="G295" s="4"/>
      <c r="R295"/>
      <c r="S295"/>
      <c r="T295"/>
      <c r="U295"/>
      <c r="V295"/>
    </row>
    <row r="296" spans="3:22" x14ac:dyDescent="0.25">
      <c r="C296" s="7" t="s">
        <v>10</v>
      </c>
      <c r="D296" s="5"/>
      <c r="E296" s="5">
        <v>1303997051.8200002</v>
      </c>
      <c r="F296" s="5"/>
      <c r="G296" s="4"/>
      <c r="R296"/>
      <c r="S296"/>
      <c r="T296"/>
      <c r="U296"/>
      <c r="V296"/>
    </row>
    <row r="297" spans="3:22" x14ac:dyDescent="0.25">
      <c r="C297" s="7" t="s">
        <v>9</v>
      </c>
      <c r="D297" s="5"/>
      <c r="E297" s="5">
        <v>7696002948.1800003</v>
      </c>
      <c r="F297" s="5"/>
      <c r="G297" s="4"/>
      <c r="R297"/>
      <c r="S297"/>
      <c r="T297"/>
      <c r="U297"/>
      <c r="V297"/>
    </row>
    <row r="298" spans="3:22" x14ac:dyDescent="0.25">
      <c r="C298" s="7" t="s">
        <v>8</v>
      </c>
      <c r="D298" s="5"/>
      <c r="E298" s="5">
        <v>5534073500</v>
      </c>
      <c r="F298" s="5"/>
      <c r="G298" s="4"/>
      <c r="R298"/>
      <c r="S298"/>
      <c r="T298"/>
      <c r="U298"/>
      <c r="V298"/>
    </row>
    <row r="299" spans="3:22" x14ac:dyDescent="0.25">
      <c r="C299" s="8" t="s">
        <v>37</v>
      </c>
      <c r="D299" s="5"/>
      <c r="E299" s="5"/>
      <c r="F299" s="5"/>
      <c r="G299" s="4"/>
      <c r="R299"/>
      <c r="S299"/>
      <c r="T299"/>
      <c r="U299"/>
      <c r="V299"/>
    </row>
    <row r="300" spans="3:22" x14ac:dyDescent="0.25">
      <c r="C300" s="7" t="s">
        <v>11</v>
      </c>
      <c r="D300" s="5"/>
      <c r="E300" s="5"/>
      <c r="F300" s="5">
        <v>1800000000</v>
      </c>
      <c r="G300" s="4"/>
      <c r="R300"/>
      <c r="S300"/>
      <c r="T300"/>
      <c r="U300"/>
      <c r="V300"/>
    </row>
    <row r="301" spans="3:22" x14ac:dyDescent="0.25">
      <c r="C301" s="7" t="s">
        <v>10</v>
      </c>
      <c r="D301" s="5"/>
      <c r="E301" s="5"/>
      <c r="F301" s="5">
        <v>195000000</v>
      </c>
      <c r="G301" s="4"/>
      <c r="R301"/>
      <c r="S301"/>
      <c r="T301"/>
      <c r="U301"/>
      <c r="V301"/>
    </row>
    <row r="302" spans="3:22" x14ac:dyDescent="0.25">
      <c r="C302" s="7" t="s">
        <v>9</v>
      </c>
      <c r="D302" s="5"/>
      <c r="E302" s="5"/>
      <c r="F302" s="5">
        <v>1605000000</v>
      </c>
      <c r="G302" s="4"/>
      <c r="R302"/>
      <c r="S302"/>
      <c r="T302"/>
      <c r="U302"/>
      <c r="V302"/>
    </row>
    <row r="303" spans="3:22" x14ac:dyDescent="0.25">
      <c r="C303" s="7" t="s">
        <v>8</v>
      </c>
      <c r="D303" s="5"/>
      <c r="E303" s="5"/>
      <c r="F303" s="5">
        <v>192000000</v>
      </c>
      <c r="G303" s="4"/>
    </row>
    <row r="304" spans="3:22" hidden="1" x14ac:dyDescent="0.25">
      <c r="C304" s="8" t="s">
        <v>30</v>
      </c>
      <c r="D304" s="9"/>
      <c r="E304" s="9"/>
      <c r="F304" s="9"/>
      <c r="G304" s="4"/>
    </row>
    <row r="305" spans="3:7" hidden="1" x14ac:dyDescent="0.25">
      <c r="C305" s="7" t="s">
        <v>11</v>
      </c>
      <c r="D305" s="5"/>
      <c r="E305" s="5"/>
      <c r="F305" s="5"/>
      <c r="G305" s="4"/>
    </row>
    <row r="306" spans="3:7" hidden="1" x14ac:dyDescent="0.25">
      <c r="C306" s="7" t="s">
        <v>10</v>
      </c>
      <c r="D306" s="5"/>
      <c r="E306" s="5"/>
      <c r="F306" s="5"/>
      <c r="G306" s="4"/>
    </row>
    <row r="307" spans="3:7" hidden="1" x14ac:dyDescent="0.25">
      <c r="C307" s="7" t="s">
        <v>9</v>
      </c>
      <c r="D307" s="5"/>
      <c r="E307" s="5"/>
      <c r="F307" s="5"/>
      <c r="G307" s="4"/>
    </row>
    <row r="308" spans="3:7" hidden="1" x14ac:dyDescent="0.25">
      <c r="C308" s="7" t="s">
        <v>8</v>
      </c>
      <c r="D308" s="5"/>
      <c r="E308" s="5"/>
      <c r="F308" s="5"/>
      <c r="G308" s="4"/>
    </row>
    <row r="309" spans="3:7" x14ac:dyDescent="0.25">
      <c r="C309" s="6" t="s">
        <v>36</v>
      </c>
      <c r="D309" s="5">
        <v>36300000000</v>
      </c>
      <c r="E309" s="5">
        <v>9000000000</v>
      </c>
      <c r="F309" s="5">
        <v>2230000000</v>
      </c>
      <c r="G309" s="4"/>
    </row>
    <row r="310" spans="3:7" x14ac:dyDescent="0.25">
      <c r="C310" s="6" t="s">
        <v>35</v>
      </c>
      <c r="D310" s="5">
        <v>5850828490.1799994</v>
      </c>
      <c r="E310" s="5">
        <v>1303997051.8200002</v>
      </c>
      <c r="F310" s="5">
        <v>282882500</v>
      </c>
      <c r="G310" s="4"/>
    </row>
    <row r="311" spans="3:7" x14ac:dyDescent="0.25">
      <c r="C311" s="6" t="s">
        <v>34</v>
      </c>
      <c r="D311" s="5">
        <v>30449171509.82</v>
      </c>
      <c r="E311" s="5">
        <v>7696002948.1800003</v>
      </c>
      <c r="F311" s="5">
        <v>1947117500</v>
      </c>
      <c r="G311" s="4"/>
    </row>
    <row r="312" spans="3:7" x14ac:dyDescent="0.25">
      <c r="C312" s="6" t="s">
        <v>33</v>
      </c>
      <c r="D312" s="5">
        <v>21346398740</v>
      </c>
      <c r="E312" s="5">
        <v>5534073500</v>
      </c>
      <c r="F312" s="5">
        <v>286467500</v>
      </c>
      <c r="G312" s="4"/>
    </row>
    <row r="313" spans="3:7" x14ac:dyDescent="0.25">
      <c r="C313" s="6" t="s">
        <v>32</v>
      </c>
      <c r="D313" s="5"/>
      <c r="E313" s="5"/>
      <c r="F313" s="5"/>
      <c r="G313" s="4"/>
    </row>
    <row r="314" spans="3:7" x14ac:dyDescent="0.25">
      <c r="C314" s="8" t="s">
        <v>12</v>
      </c>
      <c r="D314" s="5"/>
      <c r="E314" s="5"/>
      <c r="F314" s="5"/>
      <c r="G314" s="4"/>
    </row>
    <row r="315" spans="3:7" x14ac:dyDescent="0.25">
      <c r="C315" s="7" t="s">
        <v>11</v>
      </c>
      <c r="D315" s="5">
        <v>450000000</v>
      </c>
      <c r="E315" s="5">
        <v>320000000</v>
      </c>
      <c r="F315" s="5"/>
      <c r="G315" s="4"/>
    </row>
    <row r="316" spans="3:7" x14ac:dyDescent="0.25">
      <c r="C316" s="7" t="s">
        <v>10</v>
      </c>
      <c r="D316" s="5">
        <v>0</v>
      </c>
      <c r="E316" s="5">
        <v>0</v>
      </c>
      <c r="F316" s="5"/>
      <c r="G316" s="4"/>
    </row>
    <row r="317" spans="3:7" x14ac:dyDescent="0.25">
      <c r="C317" s="7" t="s">
        <v>9</v>
      </c>
      <c r="D317" s="5">
        <v>450000000</v>
      </c>
      <c r="E317" s="5">
        <v>320000000</v>
      </c>
      <c r="F317" s="5"/>
      <c r="G317" s="4"/>
    </row>
    <row r="318" spans="3:7" x14ac:dyDescent="0.25">
      <c r="C318" s="7" t="s">
        <v>8</v>
      </c>
      <c r="D318" s="5">
        <v>0</v>
      </c>
      <c r="E318" s="5">
        <v>0</v>
      </c>
      <c r="F318" s="5"/>
      <c r="G318" s="4"/>
    </row>
    <row r="319" spans="3:7" x14ac:dyDescent="0.25">
      <c r="C319" s="8" t="s">
        <v>31</v>
      </c>
      <c r="D319" s="5"/>
      <c r="E319" s="5"/>
      <c r="F319" s="5"/>
      <c r="G319" s="4"/>
    </row>
    <row r="320" spans="3:7" x14ac:dyDescent="0.25">
      <c r="C320" s="7" t="s">
        <v>11</v>
      </c>
      <c r="D320" s="5">
        <v>118426500</v>
      </c>
      <c r="E320" s="5"/>
      <c r="F320" s="5"/>
      <c r="G320" s="4"/>
    </row>
    <row r="321" spans="3:7" x14ac:dyDescent="0.25">
      <c r="C321" s="7" t="s">
        <v>10</v>
      </c>
      <c r="D321" s="5">
        <v>118000000</v>
      </c>
      <c r="E321" s="5"/>
      <c r="F321" s="5"/>
      <c r="G321" s="4"/>
    </row>
    <row r="322" spans="3:7" x14ac:dyDescent="0.25">
      <c r="C322" s="7" t="s">
        <v>9</v>
      </c>
      <c r="D322" s="5">
        <v>426500</v>
      </c>
      <c r="E322" s="5"/>
      <c r="F322" s="5"/>
      <c r="G322" s="4"/>
    </row>
    <row r="323" spans="3:7" x14ac:dyDescent="0.25">
      <c r="C323" s="7" t="s">
        <v>8</v>
      </c>
      <c r="D323" s="5">
        <v>445886600</v>
      </c>
      <c r="E323" s="5"/>
      <c r="F323" s="5"/>
      <c r="G323" s="4"/>
    </row>
    <row r="324" spans="3:7" hidden="1" x14ac:dyDescent="0.25">
      <c r="C324" s="8" t="s">
        <v>30</v>
      </c>
      <c r="D324" s="9"/>
      <c r="E324" s="9"/>
      <c r="F324" s="9"/>
      <c r="G324" s="4"/>
    </row>
    <row r="325" spans="3:7" hidden="1" x14ac:dyDescent="0.25">
      <c r="C325" s="7" t="s">
        <v>11</v>
      </c>
      <c r="D325" s="5"/>
      <c r="E325" s="5"/>
      <c r="F325" s="5"/>
      <c r="G325" s="4"/>
    </row>
    <row r="326" spans="3:7" hidden="1" x14ac:dyDescent="0.25">
      <c r="C326" s="7" t="s">
        <v>10</v>
      </c>
      <c r="D326" s="5"/>
      <c r="E326" s="5"/>
      <c r="F326" s="5"/>
      <c r="G326" s="4"/>
    </row>
    <row r="327" spans="3:7" hidden="1" x14ac:dyDescent="0.25">
      <c r="C327" s="7" t="s">
        <v>9</v>
      </c>
      <c r="D327" s="5"/>
      <c r="E327" s="5"/>
      <c r="F327" s="5"/>
      <c r="G327" s="4"/>
    </row>
    <row r="328" spans="3:7" hidden="1" x14ac:dyDescent="0.25">
      <c r="C328" s="7" t="s">
        <v>8</v>
      </c>
      <c r="D328" s="5"/>
      <c r="E328" s="5"/>
      <c r="F328" s="5"/>
      <c r="G328" s="4"/>
    </row>
    <row r="329" spans="3:7" x14ac:dyDescent="0.25">
      <c r="C329" s="6" t="s">
        <v>29</v>
      </c>
      <c r="D329" s="5">
        <v>568426500</v>
      </c>
      <c r="E329" s="5">
        <v>320000000</v>
      </c>
      <c r="F329" s="5"/>
      <c r="G329" s="4"/>
    </row>
    <row r="330" spans="3:7" x14ac:dyDescent="0.25">
      <c r="C330" s="6" t="s">
        <v>28</v>
      </c>
      <c r="D330" s="5">
        <v>118000000</v>
      </c>
      <c r="E330" s="5">
        <v>0</v>
      </c>
      <c r="F330" s="5"/>
      <c r="G330" s="4"/>
    </row>
    <row r="331" spans="3:7" x14ac:dyDescent="0.25">
      <c r="C331" s="6" t="s">
        <v>27</v>
      </c>
      <c r="D331" s="5">
        <v>450426500</v>
      </c>
      <c r="E331" s="5">
        <v>320000000</v>
      </c>
      <c r="F331" s="5"/>
      <c r="G331" s="4"/>
    </row>
    <row r="332" spans="3:7" x14ac:dyDescent="0.25">
      <c r="C332" s="6" t="s">
        <v>26</v>
      </c>
      <c r="D332" s="5">
        <v>445886600</v>
      </c>
      <c r="E332" s="5">
        <v>0</v>
      </c>
      <c r="F332" s="5"/>
      <c r="G332" s="4"/>
    </row>
    <row r="333" spans="3:7" hidden="1" x14ac:dyDescent="0.25">
      <c r="C333" s="6" t="s">
        <v>25</v>
      </c>
      <c r="D333" s="5"/>
      <c r="E333" s="5"/>
      <c r="F333" s="5"/>
      <c r="G333" s="4"/>
    </row>
    <row r="334" spans="3:7" hidden="1" x14ac:dyDescent="0.25">
      <c r="C334" s="8" t="s">
        <v>24</v>
      </c>
      <c r="D334" s="5"/>
      <c r="E334" s="5"/>
      <c r="F334" s="5"/>
      <c r="G334" s="4"/>
    </row>
    <row r="335" spans="3:7" hidden="1" x14ac:dyDescent="0.25">
      <c r="C335" s="7" t="s">
        <v>11</v>
      </c>
      <c r="D335" s="5"/>
      <c r="E335" s="5"/>
      <c r="F335" s="5"/>
      <c r="G335" s="4"/>
    </row>
    <row r="336" spans="3:7" hidden="1" x14ac:dyDescent="0.25">
      <c r="C336" s="7" t="s">
        <v>10</v>
      </c>
      <c r="D336" s="5"/>
      <c r="E336" s="5"/>
      <c r="F336" s="5"/>
      <c r="G336" s="4"/>
    </row>
    <row r="337" spans="3:7" hidden="1" x14ac:dyDescent="0.25">
      <c r="C337" s="7" t="s">
        <v>9</v>
      </c>
      <c r="D337" s="5"/>
      <c r="E337" s="5"/>
      <c r="F337" s="5"/>
      <c r="G337" s="4"/>
    </row>
    <row r="338" spans="3:7" hidden="1" x14ac:dyDescent="0.25">
      <c r="C338" s="7" t="s">
        <v>8</v>
      </c>
      <c r="D338" s="5"/>
      <c r="E338" s="5"/>
      <c r="F338" s="5"/>
      <c r="G338" s="4"/>
    </row>
    <row r="339" spans="3:7" hidden="1" x14ac:dyDescent="0.25">
      <c r="C339" s="6" t="s">
        <v>23</v>
      </c>
      <c r="D339" s="5"/>
      <c r="E339" s="5"/>
      <c r="F339" s="5"/>
      <c r="G339" s="4"/>
    </row>
    <row r="340" spans="3:7" hidden="1" x14ac:dyDescent="0.25">
      <c r="C340" s="6" t="s">
        <v>22</v>
      </c>
      <c r="D340" s="5"/>
      <c r="E340" s="5"/>
      <c r="F340" s="5"/>
      <c r="G340" s="4"/>
    </row>
    <row r="341" spans="3:7" hidden="1" x14ac:dyDescent="0.25">
      <c r="C341" s="6" t="s">
        <v>21</v>
      </c>
      <c r="D341" s="5"/>
      <c r="E341" s="5"/>
      <c r="F341" s="5"/>
      <c r="G341" s="4"/>
    </row>
    <row r="342" spans="3:7" hidden="1" x14ac:dyDescent="0.25">
      <c r="C342" s="6" t="s">
        <v>20</v>
      </c>
      <c r="D342" s="5"/>
      <c r="E342" s="5"/>
      <c r="F342" s="5"/>
      <c r="G342" s="4"/>
    </row>
    <row r="343" spans="3:7" hidden="1" x14ac:dyDescent="0.25">
      <c r="C343" s="6" t="s">
        <v>19</v>
      </c>
      <c r="D343" s="5"/>
      <c r="E343" s="5"/>
      <c r="F343" s="5"/>
      <c r="G343" s="4"/>
    </row>
    <row r="344" spans="3:7" hidden="1" x14ac:dyDescent="0.25">
      <c r="C344" s="8" t="s">
        <v>18</v>
      </c>
      <c r="D344" s="5"/>
      <c r="E344" s="5"/>
      <c r="F344" s="5"/>
      <c r="G344" s="4"/>
    </row>
    <row r="345" spans="3:7" hidden="1" x14ac:dyDescent="0.25">
      <c r="C345" s="7" t="s">
        <v>11</v>
      </c>
      <c r="D345" s="5"/>
      <c r="E345" s="5"/>
      <c r="F345" s="5"/>
      <c r="G345" s="4"/>
    </row>
    <row r="346" spans="3:7" hidden="1" x14ac:dyDescent="0.25">
      <c r="C346" s="7" t="s">
        <v>10</v>
      </c>
      <c r="D346" s="5"/>
      <c r="E346" s="5"/>
      <c r="F346" s="5"/>
      <c r="G346" s="4"/>
    </row>
    <row r="347" spans="3:7" hidden="1" x14ac:dyDescent="0.25">
      <c r="C347" s="7" t="s">
        <v>9</v>
      </c>
      <c r="D347" s="5"/>
      <c r="E347" s="5"/>
      <c r="F347" s="5"/>
      <c r="G347" s="4"/>
    </row>
    <row r="348" spans="3:7" hidden="1" x14ac:dyDescent="0.25">
      <c r="C348" s="7" t="s">
        <v>8</v>
      </c>
      <c r="D348" s="5"/>
      <c r="E348" s="5"/>
      <c r="F348" s="5"/>
      <c r="G348" s="4"/>
    </row>
    <row r="349" spans="3:7" hidden="1" x14ac:dyDescent="0.25">
      <c r="C349" s="6" t="s">
        <v>17</v>
      </c>
      <c r="D349" s="5"/>
      <c r="E349" s="5"/>
      <c r="F349" s="5"/>
      <c r="G349" s="4"/>
    </row>
    <row r="350" spans="3:7" hidden="1" x14ac:dyDescent="0.25">
      <c r="C350" s="6" t="s">
        <v>16</v>
      </c>
      <c r="D350" s="5"/>
      <c r="E350" s="5"/>
      <c r="F350" s="5"/>
      <c r="G350" s="4"/>
    </row>
    <row r="351" spans="3:7" hidden="1" x14ac:dyDescent="0.25">
      <c r="C351" s="6" t="s">
        <v>15</v>
      </c>
      <c r="D351" s="5"/>
      <c r="E351" s="5"/>
      <c r="F351" s="5"/>
      <c r="G351" s="4"/>
    </row>
    <row r="352" spans="3:7" hidden="1" x14ac:dyDescent="0.25">
      <c r="C352" s="6" t="s">
        <v>14</v>
      </c>
      <c r="D352" s="5"/>
      <c r="E352" s="5"/>
      <c r="F352" s="5"/>
      <c r="G352" s="4"/>
    </row>
    <row r="353" spans="3:7" x14ac:dyDescent="0.25">
      <c r="C353" s="6" t="s">
        <v>13</v>
      </c>
      <c r="D353" s="5"/>
      <c r="E353" s="5"/>
      <c r="F353" s="5"/>
      <c r="G353" s="4"/>
    </row>
    <row r="354" spans="3:7" x14ac:dyDescent="0.25">
      <c r="C354" s="8" t="s">
        <v>12</v>
      </c>
      <c r="D354" s="5"/>
      <c r="E354" s="5"/>
      <c r="F354" s="5"/>
      <c r="G354" s="4"/>
    </row>
    <row r="355" spans="3:7" x14ac:dyDescent="0.25">
      <c r="C355" s="7" t="s">
        <v>11</v>
      </c>
      <c r="D355" s="5">
        <v>2500000000</v>
      </c>
      <c r="E355" s="5">
        <v>100000000</v>
      </c>
      <c r="F355" s="5"/>
      <c r="G355" s="4"/>
    </row>
    <row r="356" spans="3:7" x14ac:dyDescent="0.25">
      <c r="C356" s="7" t="s">
        <v>10</v>
      </c>
      <c r="D356" s="5">
        <v>1200000000</v>
      </c>
      <c r="E356" s="5">
        <v>39000000</v>
      </c>
      <c r="F356" s="5"/>
      <c r="G356" s="4"/>
    </row>
    <row r="357" spans="3:7" x14ac:dyDescent="0.25">
      <c r="C357" s="7" t="s">
        <v>9</v>
      </c>
      <c r="D357" s="5">
        <v>1300000000</v>
      </c>
      <c r="E357" s="5">
        <v>61000000</v>
      </c>
      <c r="F357" s="5"/>
      <c r="G357" s="4"/>
    </row>
    <row r="358" spans="3:7" x14ac:dyDescent="0.25">
      <c r="C358" s="7" t="s">
        <v>8</v>
      </c>
      <c r="D358" s="5">
        <v>4534440000</v>
      </c>
      <c r="E358" s="5">
        <v>169178269</v>
      </c>
      <c r="F358" s="5"/>
      <c r="G358" s="4"/>
    </row>
    <row r="359" spans="3:7" x14ac:dyDescent="0.25">
      <c r="C359" s="6" t="s">
        <v>7</v>
      </c>
      <c r="D359" s="5">
        <v>2500000000</v>
      </c>
      <c r="E359" s="5">
        <v>100000000</v>
      </c>
      <c r="F359" s="5"/>
      <c r="G359" s="4"/>
    </row>
    <row r="360" spans="3:7" x14ac:dyDescent="0.25">
      <c r="C360" s="6" t="s">
        <v>6</v>
      </c>
      <c r="D360" s="5">
        <v>1200000000</v>
      </c>
      <c r="E360" s="5">
        <v>39000000</v>
      </c>
      <c r="F360" s="5"/>
      <c r="G360" s="4"/>
    </row>
    <row r="361" spans="3:7" x14ac:dyDescent="0.25">
      <c r="C361" s="6" t="s">
        <v>5</v>
      </c>
      <c r="D361" s="5">
        <v>1300000000</v>
      </c>
      <c r="E361" s="5">
        <v>61000000</v>
      </c>
      <c r="F361" s="5"/>
      <c r="G361" s="4"/>
    </row>
    <row r="362" spans="3:7" x14ac:dyDescent="0.25">
      <c r="C362" s="6" t="s">
        <v>4</v>
      </c>
      <c r="D362" s="5">
        <v>4534440000</v>
      </c>
      <c r="E362" s="5">
        <v>169178269</v>
      </c>
      <c r="F362" s="5"/>
      <c r="G362" s="4"/>
    </row>
    <row r="363" spans="3:7" x14ac:dyDescent="0.25">
      <c r="C363" s="6" t="s">
        <v>3</v>
      </c>
      <c r="D363" s="5">
        <v>39368426500</v>
      </c>
      <c r="E363" s="5">
        <v>9420000000</v>
      </c>
      <c r="F363" s="5">
        <v>2230000000</v>
      </c>
      <c r="G363" s="4"/>
    </row>
    <row r="364" spans="3:7" x14ac:dyDescent="0.25">
      <c r="C364" s="6" t="s">
        <v>2</v>
      </c>
      <c r="D364" s="5">
        <v>7168828490.1799994</v>
      </c>
      <c r="E364" s="5">
        <v>1342997051.8200002</v>
      </c>
      <c r="F364" s="5">
        <v>282882500</v>
      </c>
      <c r="G364" s="4"/>
    </row>
    <row r="365" spans="3:7" x14ac:dyDescent="0.25">
      <c r="C365" s="6" t="s">
        <v>1</v>
      </c>
      <c r="D365" s="5">
        <v>32199598009.82</v>
      </c>
      <c r="E365" s="5">
        <v>8077002948.1800003</v>
      </c>
      <c r="F365" s="5">
        <v>1947117500</v>
      </c>
      <c r="G365" s="4"/>
    </row>
    <row r="366" spans="3:7" x14ac:dyDescent="0.25">
      <c r="C366" s="6" t="s">
        <v>0</v>
      </c>
      <c r="D366" s="5">
        <v>26326725340</v>
      </c>
      <c r="E366" s="5">
        <v>5703251769</v>
      </c>
      <c r="F366" s="5">
        <v>286467500</v>
      </c>
      <c r="G366" s="4"/>
    </row>
    <row r="367" spans="3:7" x14ac:dyDescent="0.25">
      <c r="D367"/>
    </row>
    <row r="368" spans="3:7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</sheetData>
  <mergeCells count="1">
    <mergeCell ref="A1:K1"/>
  </mergeCells>
  <pageMargins left="0.7" right="0.7" top="0.75" bottom="0.75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Borçlanma ve Diğer Araç İhracı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Ahmetcan ÖZTÜRK</dc:creator>
  <cp:lastModifiedBy>Ahmetcan ÖZTÜRK</cp:lastModifiedBy>
  <dcterms:created xsi:type="dcterms:W3CDTF">2018-01-10T07:11:11Z</dcterms:created>
  <dcterms:modified xsi:type="dcterms:W3CDTF">2018-01-10T07:11:29Z</dcterms:modified>
</cp:coreProperties>
</file>